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09.-CargadorPO\ABRIR_CARGAS\CargasError\2021_07_13\CALAMA\UN222\"/>
    </mc:Choice>
  </mc:AlternateContent>
  <bookViews>
    <workbookView xWindow="-108" yWindow="-108" windowWidth="19428" windowHeight="10428" tabRatio="878"/>
  </bookViews>
  <sheets>
    <sheet name="TAPA" sheetId="67" r:id="rId1"/>
    <sheet name="Servicios" sheetId="30" r:id="rId2"/>
    <sheet name="B-I" sheetId="58" r:id="rId3"/>
    <sheet name="B-R" sheetId="60" r:id="rId4"/>
    <sheet name="D-I" sheetId="61" r:id="rId5"/>
    <sheet name="D-R" sheetId="62" r:id="rId6"/>
    <sheet name="E-I" sheetId="69" r:id="rId7"/>
    <sheet name="E-R" sheetId="70" r:id="rId8"/>
    <sheet name="M-I" sheetId="66" r:id="rId9"/>
    <sheet name="M-R" sheetId="68" r:id="rId10"/>
    <sheet name="X-I" sheetId="53" r:id="rId11"/>
    <sheet name="X-R" sheetId="54" r:id="rId12"/>
  </sheets>
  <externalReferences>
    <externalReference r:id="rId13"/>
  </externalReferences>
  <definedNames>
    <definedName name="_xlnm.Print_Area" localSheetId="2">'B-I'!$B$2:$I$37</definedName>
    <definedName name="_xlnm.Print_Area" localSheetId="3">'B-R'!$B$2:$I$37</definedName>
    <definedName name="_xlnm.Print_Area" localSheetId="4">'D-I'!$B$2:$I$37</definedName>
    <definedName name="_xlnm.Print_Area" localSheetId="5">'D-R'!$B$2:$I$37</definedName>
    <definedName name="_xlnm.Print_Area" localSheetId="6">'E-I'!$B$2:$I$37</definedName>
    <definedName name="_xlnm.Print_Area" localSheetId="7">'E-R'!$B$2:$I$37</definedName>
    <definedName name="_xlnm.Print_Area" localSheetId="8">'M-I'!$B$2:$I$37</definedName>
    <definedName name="_xlnm.Print_Area" localSheetId="9">'M-R'!$B$2:$I$37</definedName>
    <definedName name="_xlnm.Print_Area" localSheetId="1">Servicios!$B$2:$J$21</definedName>
    <definedName name="_xlnm.Print_Area" localSheetId="0">TAPA!$A$1:$K$20</definedName>
    <definedName name="_xlnm.Print_Area" localSheetId="10">'X-I'!$B$2:$I$37</definedName>
    <definedName name="_xlnm.Print_Area" localSheetId="11">'X-R'!$B$2:$I$37</definedName>
    <definedName name="Dias_en_el_mes" localSheetId="9">#REF!</definedName>
    <definedName name="Dias_en_el_mes">#REF!</definedName>
    <definedName name="Tarifa_Adulta" localSheetId="9">#REF!</definedName>
    <definedName name="Tarifa_Adulta">#REF!</definedName>
    <definedName name="_xlnm.Print_Titles" localSheetId="1">Servicios!$11:$11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54" l="1"/>
  <c r="F7" i="53"/>
  <c r="F7" i="68"/>
  <c r="F7" i="66"/>
  <c r="F7" i="70"/>
  <c r="F7" i="69"/>
  <c r="F7" i="62"/>
  <c r="F7" i="61"/>
  <c r="F7" i="60"/>
  <c r="F7" i="58"/>
  <c r="G37" i="66" l="1"/>
  <c r="I37" i="66"/>
  <c r="E7" i="68" l="1"/>
  <c r="D7" i="68"/>
  <c r="C7" i="68"/>
  <c r="B7" i="68"/>
  <c r="E7" i="66"/>
  <c r="D7" i="66"/>
  <c r="C7" i="66"/>
  <c r="B7" i="66"/>
  <c r="E7" i="70"/>
  <c r="D7" i="70"/>
  <c r="C7" i="70"/>
  <c r="B7" i="70"/>
  <c r="E7" i="69"/>
  <c r="D7" i="69"/>
  <c r="C7" i="69"/>
  <c r="B7" i="69"/>
  <c r="E7" i="62"/>
  <c r="D7" i="62"/>
  <c r="C7" i="62"/>
  <c r="B7" i="62"/>
  <c r="E7" i="61"/>
  <c r="D7" i="61"/>
  <c r="C7" i="61"/>
  <c r="B7" i="61"/>
  <c r="E7" i="60"/>
  <c r="D7" i="60"/>
  <c r="C7" i="60"/>
  <c r="B7" i="60"/>
  <c r="E7" i="58"/>
  <c r="D7" i="58"/>
  <c r="C7" i="58"/>
  <c r="B7" i="58"/>
  <c r="E7" i="54"/>
  <c r="D7" i="54"/>
  <c r="C7" i="54"/>
  <c r="B7" i="54"/>
  <c r="E7" i="53"/>
  <c r="D7" i="53"/>
  <c r="C7" i="53"/>
  <c r="B7" i="53"/>
  <c r="B2" i="69" l="1"/>
  <c r="I37" i="70"/>
  <c r="G37" i="70"/>
  <c r="E37" i="70"/>
  <c r="F36" i="70"/>
  <c r="D36" i="70"/>
  <c r="F35" i="70"/>
  <c r="D35" i="70"/>
  <c r="F34" i="70"/>
  <c r="D34" i="70"/>
  <c r="D33" i="70"/>
  <c r="D32" i="70"/>
  <c r="D31" i="70"/>
  <c r="D30" i="70"/>
  <c r="D29" i="70"/>
  <c r="D28" i="70"/>
  <c r="D27" i="70"/>
  <c r="D26" i="70"/>
  <c r="D25" i="70"/>
  <c r="D24" i="70"/>
  <c r="D23" i="70"/>
  <c r="D22" i="70"/>
  <c r="D21" i="70"/>
  <c r="D20" i="70"/>
  <c r="D19" i="70"/>
  <c r="D18" i="70"/>
  <c r="D17" i="70"/>
  <c r="F16" i="70"/>
  <c r="D16" i="70"/>
  <c r="F15" i="70"/>
  <c r="D15" i="70"/>
  <c r="F14" i="70"/>
  <c r="D14" i="70"/>
  <c r="F13" i="70"/>
  <c r="D13" i="70"/>
  <c r="I37" i="69"/>
  <c r="G37" i="69"/>
  <c r="E37" i="69"/>
  <c r="F36" i="69"/>
  <c r="D36" i="69"/>
  <c r="F35" i="69"/>
  <c r="D35" i="69"/>
  <c r="F34" i="69"/>
  <c r="D34" i="69"/>
  <c r="D33" i="69"/>
  <c r="D32" i="69"/>
  <c r="D31" i="69"/>
  <c r="D30" i="69"/>
  <c r="D29" i="69"/>
  <c r="D28" i="69"/>
  <c r="D27" i="69"/>
  <c r="D26" i="69"/>
  <c r="D25" i="69"/>
  <c r="D24" i="69"/>
  <c r="D23" i="69"/>
  <c r="D22" i="69"/>
  <c r="D21" i="69"/>
  <c r="D20" i="69"/>
  <c r="D19" i="69"/>
  <c r="D18" i="69"/>
  <c r="F17" i="69"/>
  <c r="D17" i="69"/>
  <c r="F16" i="69"/>
  <c r="D16" i="69"/>
  <c r="F15" i="69"/>
  <c r="D15" i="69"/>
  <c r="F14" i="69"/>
  <c r="D14" i="69"/>
  <c r="F13" i="69"/>
  <c r="D13" i="69"/>
  <c r="I37" i="68"/>
  <c r="G37" i="68"/>
  <c r="E37" i="68"/>
  <c r="F36" i="68"/>
  <c r="D36" i="68"/>
  <c r="F35" i="68"/>
  <c r="D35" i="68"/>
  <c r="D34" i="68"/>
  <c r="D33" i="68"/>
  <c r="D32" i="68"/>
  <c r="D31" i="68"/>
  <c r="D30" i="68"/>
  <c r="D29" i="68"/>
  <c r="D28" i="68"/>
  <c r="D27" i="68"/>
  <c r="D26" i="68"/>
  <c r="D25" i="68"/>
  <c r="D24" i="68"/>
  <c r="D23" i="68"/>
  <c r="D22" i="68"/>
  <c r="D21" i="68"/>
  <c r="D20" i="68"/>
  <c r="D19" i="68"/>
  <c r="D18" i="68"/>
  <c r="F17" i="68"/>
  <c r="D17" i="68"/>
  <c r="F16" i="68"/>
  <c r="D16" i="68"/>
  <c r="F15" i="68"/>
  <c r="D15" i="68"/>
  <c r="F14" i="68"/>
  <c r="D14" i="68"/>
  <c r="F13" i="68"/>
  <c r="D13" i="68"/>
  <c r="B2" i="70" l="1"/>
  <c r="B2" i="68"/>
  <c r="B4" i="67"/>
  <c r="E37" i="66" l="1"/>
  <c r="F36" i="66"/>
  <c r="D36" i="66"/>
  <c r="F16" i="66"/>
  <c r="D16" i="66"/>
  <c r="F15" i="66"/>
  <c r="D15" i="66"/>
  <c r="F14" i="66"/>
  <c r="D14" i="66"/>
  <c r="F13" i="66"/>
  <c r="D13" i="66"/>
  <c r="B2" i="66"/>
  <c r="I37" i="62" l="1"/>
  <c r="G37" i="62"/>
  <c r="E37" i="62"/>
  <c r="F36" i="62"/>
  <c r="D36" i="62"/>
  <c r="F35" i="62"/>
  <c r="D35" i="62"/>
  <c r="F34" i="62"/>
  <c r="D34" i="62"/>
  <c r="F18" i="62"/>
  <c r="D18" i="62"/>
  <c r="F17" i="62"/>
  <c r="D17" i="62"/>
  <c r="F16" i="62"/>
  <c r="D16" i="62"/>
  <c r="F15" i="62"/>
  <c r="D15" i="62"/>
  <c r="F14" i="62"/>
  <c r="D14" i="62"/>
  <c r="F13" i="62"/>
  <c r="D13" i="62"/>
  <c r="B2" i="62"/>
  <c r="I37" i="61"/>
  <c r="G37" i="61"/>
  <c r="E37" i="61"/>
  <c r="F36" i="61"/>
  <c r="D36" i="61"/>
  <c r="F16" i="61"/>
  <c r="D16" i="61"/>
  <c r="F15" i="61"/>
  <c r="D15" i="61"/>
  <c r="F14" i="61"/>
  <c r="D14" i="61"/>
  <c r="F13" i="61"/>
  <c r="D13" i="61"/>
  <c r="B2" i="61"/>
  <c r="I37" i="60"/>
  <c r="G37" i="60"/>
  <c r="E37" i="60"/>
  <c r="F36" i="60"/>
  <c r="D36" i="60"/>
  <c r="F35" i="60"/>
  <c r="D35" i="60"/>
  <c r="F18" i="60"/>
  <c r="D18" i="60"/>
  <c r="F17" i="60"/>
  <c r="D17" i="60"/>
  <c r="F16" i="60"/>
  <c r="D16" i="60"/>
  <c r="F15" i="60"/>
  <c r="D15" i="60"/>
  <c r="F14" i="60"/>
  <c r="D14" i="60"/>
  <c r="F13" i="60"/>
  <c r="D13" i="60"/>
  <c r="B2" i="60"/>
  <c r="I37" i="58"/>
  <c r="G37" i="58"/>
  <c r="E37" i="58"/>
  <c r="B2" i="58"/>
  <c r="I37" i="54"/>
  <c r="G37" i="54"/>
  <c r="E37" i="54"/>
  <c r="F36" i="54"/>
  <c r="D36" i="54"/>
  <c r="D35" i="54"/>
  <c r="F17" i="54"/>
  <c r="D17" i="54"/>
  <c r="F16" i="54"/>
  <c r="D16" i="54"/>
  <c r="F15" i="54"/>
  <c r="D15" i="54"/>
  <c r="F14" i="54"/>
  <c r="D14" i="54"/>
  <c r="F13" i="54"/>
  <c r="D13" i="54"/>
  <c r="B2" i="54"/>
  <c r="I37" i="53"/>
  <c r="G37" i="53"/>
  <c r="E37" i="53"/>
  <c r="F36" i="53"/>
  <c r="D36" i="53"/>
  <c r="F17" i="53"/>
  <c r="D17" i="53"/>
  <c r="F16" i="53"/>
  <c r="D16" i="53"/>
  <c r="F15" i="53"/>
  <c r="D15" i="53"/>
  <c r="F14" i="53"/>
  <c r="D14" i="53"/>
  <c r="F13" i="53"/>
  <c r="D13" i="53"/>
  <c r="B2" i="53"/>
  <c r="D34" i="54"/>
  <c r="F33" i="54"/>
  <c r="D32" i="54"/>
  <c r="D30" i="54"/>
  <c r="D28" i="54"/>
  <c r="D26" i="54"/>
  <c r="D24" i="54"/>
  <c r="D22" i="54"/>
  <c r="D20" i="54"/>
  <c r="D18" i="54"/>
  <c r="F34" i="54"/>
  <c r="D33" i="54"/>
  <c r="D31" i="54"/>
  <c r="D29" i="54"/>
  <c r="D27" i="54"/>
  <c r="D25" i="54"/>
  <c r="D23" i="54"/>
  <c r="D21" i="54"/>
  <c r="D19" i="54"/>
  <c r="F35" i="53"/>
  <c r="D34" i="53"/>
  <c r="D32" i="53"/>
  <c r="D30" i="53"/>
  <c r="D28" i="53"/>
  <c r="D35" i="53"/>
  <c r="D33" i="53"/>
  <c r="D31" i="53"/>
  <c r="D29" i="53"/>
  <c r="D27" i="53"/>
  <c r="D25" i="53"/>
  <c r="D23" i="53"/>
  <c r="D21" i="53"/>
  <c r="D19" i="53"/>
  <c r="F18" i="53"/>
  <c r="D26" i="53"/>
  <c r="D24" i="53"/>
  <c r="D22" i="53"/>
  <c r="D20" i="53"/>
  <c r="D18" i="53"/>
</calcChain>
</file>

<file path=xl/sharedStrings.xml><?xml version="1.0" encoding="utf-8"?>
<sst xmlns="http://schemas.openxmlformats.org/spreadsheetml/2006/main" count="632" uniqueCount="85">
  <si>
    <t>1. Descripción del Servicio</t>
  </si>
  <si>
    <t>Servicio</t>
  </si>
  <si>
    <t>Sentido</t>
  </si>
  <si>
    <t>Origen</t>
  </si>
  <si>
    <t>Destino</t>
  </si>
  <si>
    <t>Estacionalidad</t>
  </si>
  <si>
    <t>2. Frecuencias</t>
  </si>
  <si>
    <t>Periodo</t>
  </si>
  <si>
    <t>Horario</t>
  </si>
  <si>
    <t>Laboral</t>
  </si>
  <si>
    <t>Sábado</t>
  </si>
  <si>
    <t>Domingo / Festivo</t>
  </si>
  <si>
    <t>Tipo Demanda</t>
  </si>
  <si>
    <t>Frecuencia (buses/hr)</t>
  </si>
  <si>
    <t>00:00-00:59</t>
  </si>
  <si>
    <t>01:00-01:59</t>
  </si>
  <si>
    <t>02:00-02:59</t>
  </si>
  <si>
    <t>03:00-03:59</t>
  </si>
  <si>
    <t>04:00-04:59</t>
  </si>
  <si>
    <t>05:00-05:59</t>
  </si>
  <si>
    <t>06:00-06:59</t>
  </si>
  <si>
    <t>07:00-07:59</t>
  </si>
  <si>
    <t>08:00-08:59</t>
  </si>
  <si>
    <t>09:00-09:59</t>
  </si>
  <si>
    <t>10:00-10:59</t>
  </si>
  <si>
    <t>11:00-11:59</t>
  </si>
  <si>
    <t>12:00-12:59</t>
  </si>
  <si>
    <t>13:00-13:59</t>
  </si>
  <si>
    <t>14:00-14:59</t>
  </si>
  <si>
    <t>15:00-15:59</t>
  </si>
  <si>
    <t>16:00-16:59</t>
  </si>
  <si>
    <t>17:00-17:59</t>
  </si>
  <si>
    <t>18:00-18:59</t>
  </si>
  <si>
    <t>19:00-19:59</t>
  </si>
  <si>
    <t>20:00-20:59</t>
  </si>
  <si>
    <t>21:00-21:59</t>
  </si>
  <si>
    <t>22:00-22:59</t>
  </si>
  <si>
    <t>23:00-23:59</t>
  </si>
  <si>
    <t>Total</t>
  </si>
  <si>
    <t>Regreso</t>
  </si>
  <si>
    <t>Ida</t>
  </si>
  <si>
    <t>ESTACIONALIDAD</t>
  </si>
  <si>
    <t>REGIÓN</t>
  </si>
  <si>
    <t>UNIDAD DE NEGOCIO</t>
  </si>
  <si>
    <t>FECHA INICIO</t>
  </si>
  <si>
    <t>FECHA FIN</t>
  </si>
  <si>
    <t>OPERADOR DE TRANSPORTE</t>
  </si>
  <si>
    <t>RUT</t>
  </si>
  <si>
    <t>Realizado por</t>
  </si>
  <si>
    <t>Revisado por</t>
  </si>
  <si>
    <t>RES N°</t>
  </si>
  <si>
    <t>No</t>
  </si>
  <si>
    <t>TIPO ANEXO</t>
  </si>
  <si>
    <t>TIPO PROGRAMA</t>
  </si>
  <si>
    <t>ZONA REGULADA</t>
  </si>
  <si>
    <t>TIPO REGULACIÓN</t>
  </si>
  <si>
    <t>PE</t>
  </si>
  <si>
    <t>Servicio Nuevo</t>
  </si>
  <si>
    <t>1. Descripción del Operador</t>
  </si>
  <si>
    <t>2. Resumen de servicios</t>
  </si>
  <si>
    <t>RESUMEN DE SERVICIOS</t>
  </si>
  <si>
    <t>CORRELATIVO A1</t>
  </si>
  <si>
    <t>CON VERSIONES DE TRAZADO</t>
  </si>
  <si>
    <t>POT</t>
  </si>
  <si>
    <t>A1</t>
  </si>
  <si>
    <t>II</t>
  </si>
  <si>
    <t>CALAMA</t>
  </si>
  <si>
    <t>Fabián Reinoso</t>
  </si>
  <si>
    <t>UN222</t>
  </si>
  <si>
    <t>Transportes Ayquina S.A.</t>
  </si>
  <si>
    <t>99.508.070-2</t>
  </si>
  <si>
    <t>B</t>
  </si>
  <si>
    <t>D</t>
  </si>
  <si>
    <t>E</t>
  </si>
  <si>
    <t>M</t>
  </si>
  <si>
    <t>X</t>
  </si>
  <si>
    <t>Ruta 21</t>
  </si>
  <si>
    <t>Ojo de Opache</t>
  </si>
  <si>
    <t>Parque El Loa</t>
  </si>
  <si>
    <t>Calle Jose Lira</t>
  </si>
  <si>
    <t>Felipe Sepúlveda, Mauricio San Martin</t>
  </si>
  <si>
    <t>NO</t>
  </si>
  <si>
    <t>Media</t>
  </si>
  <si>
    <t>858/2021</t>
  </si>
  <si>
    <t>Elecciones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</si>
</sst>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/mm\/yyyy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Trebuchet MS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b/>
      <sz val="12"/>
      <color theme="1"/>
      <name val="Trebuchet MS"/>
      <family val="2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0" fillId="3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/>
    <xf numFmtId="0" fontId="6" fillId="2" borderId="1" xfId="0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center"/>
    </xf>
    <xf numFmtId="0" fontId="8" fillId="0" borderId="0" xfId="0" applyFont="1"/>
    <xf numFmtId="0" fontId="9" fillId="0" borderId="0" xfId="0" applyFont="1"/>
    <xf numFmtId="3" fontId="5" fillId="0" borderId="0" xfId="0" applyNumberFormat="1" applyFont="1"/>
    <xf numFmtId="0" fontId="0" fillId="0" borderId="2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horizontal="left" vertical="center"/>
    </xf>
    <xf numFmtId="0" fontId="5" fillId="7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 vertical="center" wrapText="1"/>
    </xf>
    <xf numFmtId="0" fontId="11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16" fontId="0" fillId="0" borderId="0" xfId="0" applyNumberFormat="1" applyFont="1"/>
    <xf numFmtId="0" fontId="12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1" fillId="6" borderId="1" xfId="0" applyFont="1" applyFill="1" applyBorder="1" applyAlignment="1">
      <alignment horizontal="left"/>
    </xf>
    <xf numFmtId="0" fontId="0" fillId="0" borderId="0" xfId="0"/>
    <xf numFmtId="0" fontId="1" fillId="0" borderId="0" xfId="0" applyFont="1"/>
    <xf numFmtId="0" fontId="0" fillId="3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/>
    </xf>
    <xf numFmtId="0" fontId="0" fillId="5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0" fontId="0" fillId="0" borderId="1" xfId="0" applyFont="1" applyBorder="1" applyAlignment="1">
      <alignment horizontal="left"/>
    </xf>
    <xf numFmtId="0" fontId="1" fillId="7" borderId="1" xfId="0" applyFont="1" applyFill="1" applyBorder="1" applyAlignment="1">
      <alignment horizontal="left"/>
    </xf>
    <xf numFmtId="164" fontId="0" fillId="0" borderId="1" xfId="0" applyNumberFormat="1" applyFont="1" applyBorder="1" applyAlignment="1">
      <alignment horizontal="center"/>
    </xf>
    <xf numFmtId="0" fontId="0" fillId="7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 vertical="center"/>
    </xf>
    <xf numFmtId="0" fontId="0" fillId="7" borderId="2" xfId="0" applyFont="1" applyFill="1" applyBorder="1" applyAlignment="1">
      <alignment horizontal="center" vertical="center"/>
    </xf>
    <xf numFmtId="0" fontId="0" fillId="7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101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uarios\freinoso\Desktop\Perimetro%20Calama\POT\POT_8_2021\POT_II_Calama_UN222_Normal_2020_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PA"/>
      <sheetName val="Operador UN222"/>
      <sheetName val="D B-I"/>
      <sheetName val="D B-R"/>
      <sheetName val="D D-I"/>
      <sheetName val="D D-R"/>
      <sheetName val="D E-I"/>
      <sheetName val="D E-R"/>
      <sheetName val="D M-I"/>
      <sheetName val="D M-R"/>
      <sheetName val="D X-I"/>
      <sheetName val="D X-R"/>
      <sheetName val="B-I"/>
      <sheetName val="B-R"/>
      <sheetName val="D-I"/>
      <sheetName val="D-R"/>
      <sheetName val="E-I"/>
      <sheetName val="E-R"/>
      <sheetName val="M-I"/>
      <sheetName val="M-R"/>
      <sheetName val="X-I"/>
      <sheetName val="X-R"/>
    </sheetNames>
    <sheetDataSet>
      <sheetData sheetId="0"/>
      <sheetData sheetId="1">
        <row r="32">
          <cell r="B32" t="str">
            <v>B</v>
          </cell>
          <cell r="C32" t="str">
            <v>Ida</v>
          </cell>
          <cell r="E32" t="str">
            <v>Ruta 21</v>
          </cell>
          <cell r="G32" t="str">
            <v>Ojo de Opache</v>
          </cell>
        </row>
        <row r="33">
          <cell r="B33" t="str">
            <v>B</v>
          </cell>
          <cell r="C33" t="str">
            <v>Regreso</v>
          </cell>
          <cell r="E33" t="str">
            <v>Ojo de Opache</v>
          </cell>
          <cell r="G33" t="str">
            <v>Ruta 21</v>
          </cell>
        </row>
        <row r="34">
          <cell r="B34" t="str">
            <v>D</v>
          </cell>
          <cell r="C34" t="str">
            <v>Ida</v>
          </cell>
          <cell r="E34" t="str">
            <v>Ruta 21</v>
          </cell>
          <cell r="G34" t="str">
            <v>Parque El Loa</v>
          </cell>
        </row>
        <row r="35">
          <cell r="B35" t="str">
            <v>D</v>
          </cell>
          <cell r="C35" t="str">
            <v>Regreso</v>
          </cell>
          <cell r="E35" t="str">
            <v>Parque El Loa</v>
          </cell>
          <cell r="G35" t="str">
            <v>Ruta 21</v>
          </cell>
        </row>
        <row r="36">
          <cell r="B36" t="str">
            <v>E</v>
          </cell>
          <cell r="C36" t="str">
            <v>Ida</v>
          </cell>
          <cell r="E36" t="str">
            <v>Ruta 21</v>
          </cell>
          <cell r="G36" t="str">
            <v>Ojo de Opache</v>
          </cell>
        </row>
        <row r="37">
          <cell r="B37" t="str">
            <v>E</v>
          </cell>
          <cell r="C37" t="str">
            <v>Regreso</v>
          </cell>
          <cell r="E37" t="str">
            <v>Ojo de Opache</v>
          </cell>
          <cell r="G37" t="str">
            <v>Ruta 21</v>
          </cell>
        </row>
        <row r="38">
          <cell r="B38" t="str">
            <v>M</v>
          </cell>
          <cell r="C38" t="str">
            <v>Ida</v>
          </cell>
          <cell r="E38" t="str">
            <v>Ruta 21</v>
          </cell>
          <cell r="G38" t="str">
            <v>Ojo de Opache</v>
          </cell>
        </row>
        <row r="39">
          <cell r="B39" t="str">
            <v>M</v>
          </cell>
          <cell r="C39" t="str">
            <v>Regreso</v>
          </cell>
          <cell r="E39" t="str">
            <v>Ojo de Opache</v>
          </cell>
          <cell r="G39" t="str">
            <v>Ruta 21</v>
          </cell>
        </row>
        <row r="40">
          <cell r="B40" t="str">
            <v>X</v>
          </cell>
          <cell r="C40" t="str">
            <v>Ida</v>
          </cell>
          <cell r="E40" t="str">
            <v>Ruta 21</v>
          </cell>
          <cell r="G40" t="str">
            <v>Calle Jose Lira</v>
          </cell>
        </row>
        <row r="41">
          <cell r="B41" t="str">
            <v>X</v>
          </cell>
          <cell r="C41" t="str">
            <v>Regreso</v>
          </cell>
          <cell r="E41" t="str">
            <v>Calle Jose Lira</v>
          </cell>
          <cell r="G41" t="str">
            <v>Ruta 21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M21"/>
  <sheetViews>
    <sheetView tabSelected="1" zoomScale="70" zoomScaleNormal="70" workbookViewId="0">
      <selection activeCell="M26" sqref="M26"/>
    </sheetView>
  </sheetViews>
  <sheetFormatPr baseColWidth="10" defaultColWidth="11.44140625" defaultRowHeight="14.4" x14ac:dyDescent="0.3"/>
  <cols>
    <col min="1" max="1" width="3.33203125" style="34" customWidth="1"/>
    <col min="2" max="2" width="22" style="34" customWidth="1"/>
    <col min="3" max="3" width="20.88671875" style="35" customWidth="1"/>
    <col min="4" max="5" width="16.33203125" style="35" customWidth="1"/>
    <col min="6" max="6" width="13.33203125" style="35" customWidth="1"/>
    <col min="7" max="7" width="20" style="35" customWidth="1"/>
    <col min="8" max="8" width="9.33203125" style="34" customWidth="1"/>
    <col min="9" max="10" width="14.6640625" style="34" customWidth="1"/>
    <col min="11" max="11" width="2.88671875" style="34" customWidth="1"/>
    <col min="12" max="16384" width="11.44140625" style="34"/>
  </cols>
  <sheetData>
    <row r="1" spans="2:13" ht="15" customHeight="1" x14ac:dyDescent="0.3">
      <c r="M1" s="36"/>
    </row>
    <row r="2" spans="2:13" ht="15" customHeight="1" x14ac:dyDescent="0.45">
      <c r="C2" s="34"/>
      <c r="D2" s="33"/>
      <c r="E2" s="34"/>
      <c r="F2" s="34"/>
      <c r="G2" s="34"/>
    </row>
    <row r="3" spans="2:13" ht="15" customHeight="1" x14ac:dyDescent="0.3">
      <c r="C3" s="34"/>
      <c r="D3" s="34"/>
      <c r="E3" s="34"/>
      <c r="F3" s="34"/>
      <c r="G3" s="34"/>
    </row>
    <row r="4" spans="2:13" ht="53.25" customHeight="1" x14ac:dyDescent="0.3">
      <c r="B4" s="70" t="str">
        <f>+D10&amp;"_"&amp;D11&amp;"_"&amp;D12&amp;"_"&amp;D13&amp;"_"&amp;I8&amp;"_"&amp;YEAR(D16)&amp;"_A1_"&amp;I9</f>
        <v>POT_II_CALAMA_UN222_Elecciones_2021_A1_12</v>
      </c>
      <c r="C4" s="70"/>
      <c r="D4" s="70"/>
      <c r="E4" s="70"/>
      <c r="F4" s="70"/>
      <c r="G4" s="70"/>
      <c r="H4" s="70"/>
      <c r="I4" s="70"/>
      <c r="J4" s="70"/>
      <c r="M4" s="37"/>
    </row>
    <row r="5" spans="2:13" s="19" customFormat="1" x14ac:dyDescent="0.3">
      <c r="B5" s="34"/>
      <c r="C5" s="34"/>
      <c r="D5" s="34"/>
      <c r="E5" s="34"/>
      <c r="F5" s="34"/>
      <c r="G5" s="34"/>
      <c r="H5" s="34"/>
      <c r="I5" s="34"/>
      <c r="J5" s="34"/>
    </row>
    <row r="6" spans="2:13" s="19" customFormat="1" x14ac:dyDescent="0.3">
      <c r="B6" s="34"/>
      <c r="C6" s="34"/>
      <c r="D6" s="34"/>
      <c r="E6" s="34"/>
      <c r="F6" s="34"/>
      <c r="G6" s="34"/>
      <c r="H6" s="34"/>
      <c r="I6" s="34"/>
      <c r="J6" s="34"/>
    </row>
    <row r="7" spans="2:13" s="19" customFormat="1" x14ac:dyDescent="0.3">
      <c r="B7" s="34"/>
      <c r="C7" s="34"/>
      <c r="D7" s="34"/>
      <c r="E7" s="34"/>
      <c r="F7" s="34"/>
      <c r="G7" s="34"/>
      <c r="H7" s="34"/>
      <c r="I7" s="34"/>
      <c r="J7" s="34"/>
    </row>
    <row r="8" spans="2:13" x14ac:dyDescent="0.3">
      <c r="B8" s="65" t="s">
        <v>55</v>
      </c>
      <c r="C8" s="65"/>
      <c r="D8" s="71" t="s">
        <v>56</v>
      </c>
      <c r="E8" s="72"/>
      <c r="F8" s="34"/>
      <c r="G8" s="63" t="s">
        <v>41</v>
      </c>
      <c r="H8" s="63"/>
      <c r="I8" s="68" t="s">
        <v>84</v>
      </c>
      <c r="J8" s="68"/>
    </row>
    <row r="9" spans="2:13" x14ac:dyDescent="0.3">
      <c r="B9" s="65" t="s">
        <v>52</v>
      </c>
      <c r="C9" s="65"/>
      <c r="D9" s="67" t="s">
        <v>64</v>
      </c>
      <c r="E9" s="67"/>
      <c r="F9" s="34"/>
      <c r="G9" s="63" t="s">
        <v>61</v>
      </c>
      <c r="H9" s="63"/>
      <c r="I9" s="68">
        <v>12</v>
      </c>
      <c r="J9" s="68"/>
    </row>
    <row r="10" spans="2:13" x14ac:dyDescent="0.3">
      <c r="B10" s="63" t="s">
        <v>53</v>
      </c>
      <c r="C10" s="63"/>
      <c r="D10" s="68" t="s">
        <v>63</v>
      </c>
      <c r="E10" s="68"/>
      <c r="F10" s="34"/>
    </row>
    <row r="11" spans="2:13" x14ac:dyDescent="0.3">
      <c r="B11" s="63" t="s">
        <v>42</v>
      </c>
      <c r="C11" s="63"/>
      <c r="D11" s="68" t="s">
        <v>65</v>
      </c>
      <c r="E11" s="68"/>
      <c r="F11" s="34"/>
    </row>
    <row r="12" spans="2:13" x14ac:dyDescent="0.3">
      <c r="B12" s="63" t="s">
        <v>54</v>
      </c>
      <c r="C12" s="63"/>
      <c r="D12" s="68" t="s">
        <v>66</v>
      </c>
      <c r="E12" s="68"/>
      <c r="F12" s="34"/>
    </row>
    <row r="13" spans="2:13" x14ac:dyDescent="0.3">
      <c r="B13" s="63" t="s">
        <v>43</v>
      </c>
      <c r="C13" s="63"/>
      <c r="D13" s="68" t="s">
        <v>68</v>
      </c>
      <c r="E13" s="68"/>
    </row>
    <row r="14" spans="2:13" x14ac:dyDescent="0.3">
      <c r="B14" s="65" t="s">
        <v>62</v>
      </c>
      <c r="C14" s="65"/>
      <c r="D14" s="69" t="s">
        <v>51</v>
      </c>
      <c r="E14" s="69"/>
      <c r="G14" s="34"/>
    </row>
    <row r="15" spans="2:13" x14ac:dyDescent="0.3">
      <c r="B15" s="38"/>
      <c r="C15" s="38"/>
      <c r="G15" s="34"/>
    </row>
    <row r="16" spans="2:13" x14ac:dyDescent="0.3">
      <c r="B16" s="63" t="s">
        <v>44</v>
      </c>
      <c r="C16" s="63"/>
      <c r="D16" s="66">
        <v>44395</v>
      </c>
      <c r="E16" s="66"/>
      <c r="G16" s="39" t="s">
        <v>48</v>
      </c>
      <c r="H16" s="64" t="s">
        <v>67</v>
      </c>
      <c r="I16" s="64"/>
      <c r="J16" s="64"/>
    </row>
    <row r="17" spans="2:10" x14ac:dyDescent="0.3">
      <c r="B17" s="63" t="s">
        <v>45</v>
      </c>
      <c r="C17" s="63"/>
      <c r="D17" s="66">
        <v>44395</v>
      </c>
      <c r="E17" s="66"/>
      <c r="G17" s="39" t="s">
        <v>49</v>
      </c>
      <c r="H17" s="64" t="s">
        <v>80</v>
      </c>
      <c r="I17" s="64"/>
      <c r="J17" s="64"/>
    </row>
    <row r="19" spans="2:10" x14ac:dyDescent="0.3">
      <c r="B19" s="65" t="s">
        <v>50</v>
      </c>
      <c r="C19" s="65"/>
      <c r="D19" s="67" t="s">
        <v>83</v>
      </c>
      <c r="E19" s="67"/>
    </row>
    <row r="21" spans="2:10" x14ac:dyDescent="0.3">
      <c r="F21" s="20"/>
    </row>
  </sheetData>
  <mergeCells count="27">
    <mergeCell ref="B10:C10"/>
    <mergeCell ref="D10:E10"/>
    <mergeCell ref="B11:C11"/>
    <mergeCell ref="D11:E11"/>
    <mergeCell ref="B4:J4"/>
    <mergeCell ref="B8:C8"/>
    <mergeCell ref="D8:E8"/>
    <mergeCell ref="G8:H8"/>
    <mergeCell ref="I8:J8"/>
    <mergeCell ref="B9:C9"/>
    <mergeCell ref="D9:E9"/>
    <mergeCell ref="G9:H9"/>
    <mergeCell ref="I9:J9"/>
    <mergeCell ref="B12:C12"/>
    <mergeCell ref="D12:E12"/>
    <mergeCell ref="B13:C13"/>
    <mergeCell ref="D13:E13"/>
    <mergeCell ref="B14:C14"/>
    <mergeCell ref="D14:E14"/>
    <mergeCell ref="B16:C16"/>
    <mergeCell ref="H16:J16"/>
    <mergeCell ref="B17:C17"/>
    <mergeCell ref="B19:C19"/>
    <mergeCell ref="D16:E16"/>
    <mergeCell ref="D17:E17"/>
    <mergeCell ref="D19:E19"/>
    <mergeCell ref="H17:J17"/>
  </mergeCells>
  <conditionalFormatting sqref="D10:E10 H16:H17">
    <cfRule type="expression" dxfId="100" priority="10">
      <formula>D10=""</formula>
    </cfRule>
  </conditionalFormatting>
  <conditionalFormatting sqref="D11:E11">
    <cfRule type="expression" dxfId="99" priority="9">
      <formula>D11=""</formula>
    </cfRule>
  </conditionalFormatting>
  <conditionalFormatting sqref="D12:E12">
    <cfRule type="expression" dxfId="98" priority="8">
      <formula>D12=""</formula>
    </cfRule>
  </conditionalFormatting>
  <conditionalFormatting sqref="D13:E13">
    <cfRule type="expression" dxfId="97" priority="7">
      <formula>D13=""</formula>
    </cfRule>
  </conditionalFormatting>
  <conditionalFormatting sqref="I8:J8">
    <cfRule type="expression" dxfId="96" priority="6">
      <formula>I8=""</formula>
    </cfRule>
  </conditionalFormatting>
  <conditionalFormatting sqref="I9:J9">
    <cfRule type="expression" dxfId="95" priority="5">
      <formula>I9=""</formula>
    </cfRule>
  </conditionalFormatting>
  <conditionalFormatting sqref="D16">
    <cfRule type="expression" dxfId="94" priority="4">
      <formula>D16=""</formula>
    </cfRule>
  </conditionalFormatting>
  <conditionalFormatting sqref="D17">
    <cfRule type="expression" dxfId="93" priority="3">
      <formula>D17=""</formula>
    </cfRule>
  </conditionalFormatting>
  <conditionalFormatting sqref="D9:E9">
    <cfRule type="expression" dxfId="92" priority="2">
      <formula>D9=""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I37"/>
  <sheetViews>
    <sheetView zoomScale="70" zoomScaleNormal="70" workbookViewId="0">
      <selection activeCell="I24" sqref="I24"/>
    </sheetView>
  </sheetViews>
  <sheetFormatPr baseColWidth="10" defaultColWidth="11.44140625" defaultRowHeight="14.4" x14ac:dyDescent="0.3"/>
  <cols>
    <col min="1" max="1" width="4.6640625" style="40" customWidth="1"/>
    <col min="2" max="3" width="15.6640625" style="40" customWidth="1"/>
    <col min="4" max="4" width="17.33203125" style="40" bestFit="1" customWidth="1"/>
    <col min="5" max="9" width="15.6640625" style="40" customWidth="1"/>
    <col min="10" max="10" width="4.44140625" style="40" customWidth="1"/>
    <col min="11" max="11" width="11.44140625" style="40"/>
    <col min="12" max="16" width="14" style="40" bestFit="1" customWidth="1"/>
    <col min="17" max="16384" width="11.44140625" style="40"/>
  </cols>
  <sheetData>
    <row r="2" spans="2:9" ht="22.2" x14ac:dyDescent="0.3">
      <c r="B2" s="83" t="str">
        <f>"PROGRAMA DE OPERACIÓN DEL SERVICIO ("&amp;B7&amp;" - "&amp;C7&amp;")"</f>
        <v>PROGRAMA DE OPERACIÓN DEL SERVICIO (M - Regreso)</v>
      </c>
      <c r="C2" s="83"/>
      <c r="D2" s="83"/>
      <c r="E2" s="83"/>
      <c r="F2" s="83"/>
      <c r="G2" s="83"/>
      <c r="H2" s="83"/>
      <c r="I2" s="83"/>
    </row>
    <row r="4" spans="2:9" s="41" customFormat="1" x14ac:dyDescent="0.3">
      <c r="B4" s="41" t="s">
        <v>0</v>
      </c>
    </row>
    <row r="6" spans="2:9" x14ac:dyDescent="0.3">
      <c r="B6" s="42" t="s">
        <v>1</v>
      </c>
      <c r="C6" s="42" t="s">
        <v>2</v>
      </c>
      <c r="D6" s="42" t="s">
        <v>3</v>
      </c>
      <c r="E6" s="42" t="s">
        <v>4</v>
      </c>
      <c r="F6" s="42" t="s">
        <v>5</v>
      </c>
      <c r="G6" s="43"/>
    </row>
    <row r="7" spans="2:9" x14ac:dyDescent="0.3">
      <c r="B7" s="44" t="str">
        <f>'[1]Operador UN222'!B39</f>
        <v>M</v>
      </c>
      <c r="C7" s="44" t="str">
        <f>'[1]Operador UN222'!C39</f>
        <v>Regreso</v>
      </c>
      <c r="D7" s="44" t="str">
        <f>'[1]Operador UN222'!E39</f>
        <v>Ojo de Opache</v>
      </c>
      <c r="E7" s="44" t="str">
        <f>'[1]Operador UN222'!G39</f>
        <v>Ruta 21</v>
      </c>
      <c r="F7" s="44" t="str">
        <f>TAPA!I8</f>
        <v>Elecciones</v>
      </c>
      <c r="G7" s="43"/>
    </row>
    <row r="9" spans="2:9" s="41" customFormat="1" x14ac:dyDescent="0.3">
      <c r="B9" s="41" t="s">
        <v>6</v>
      </c>
    </row>
    <row r="11" spans="2:9" ht="22.5" customHeight="1" x14ac:dyDescent="0.3">
      <c r="B11" s="84" t="s">
        <v>7</v>
      </c>
      <c r="C11" s="84" t="s">
        <v>8</v>
      </c>
      <c r="D11" s="85" t="s">
        <v>9</v>
      </c>
      <c r="E11" s="85"/>
      <c r="F11" s="85" t="s">
        <v>10</v>
      </c>
      <c r="G11" s="85"/>
      <c r="H11" s="85" t="s">
        <v>11</v>
      </c>
      <c r="I11" s="85"/>
    </row>
    <row r="12" spans="2:9" ht="28.8" x14ac:dyDescent="0.3">
      <c r="B12" s="84"/>
      <c r="C12" s="84"/>
      <c r="D12" s="45" t="s">
        <v>12</v>
      </c>
      <c r="E12" s="45" t="s">
        <v>13</v>
      </c>
      <c r="F12" s="45" t="s">
        <v>12</v>
      </c>
      <c r="G12" s="45" t="s">
        <v>13</v>
      </c>
      <c r="H12" s="45" t="s">
        <v>12</v>
      </c>
      <c r="I12" s="45" t="s">
        <v>13</v>
      </c>
    </row>
    <row r="13" spans="2:9" ht="15.75" customHeight="1" x14ac:dyDescent="0.3">
      <c r="B13" s="46">
        <v>0</v>
      </c>
      <c r="C13" s="47" t="s">
        <v>14</v>
      </c>
      <c r="D13" s="48" t="str">
        <f>IFERROR(IF(E13=0,"",IF(E13&lt;_xlfn.PERCENTILE.INC(($E$13:$E$36,$G$13:$G$36,$I$13:$I$36),0.2),"Baja",IF(E13&lt;_xlfn.PERCENTILE.INC(($E$13:$E$36,$G$13:$G$36,$I$13:$I$36),0.75),"Media","Alta"))),"-")</f>
        <v/>
      </c>
      <c r="E13" s="49"/>
      <c r="F13" s="48" t="str">
        <f>IFERROR(IF(G13=0,"",IF(G13&lt;_xlfn.PERCENTILE.INC(($E$13:$E$36,$G$13:$G$36,$I$13:$I$36),0.2),"Baja",IF(G13&lt;_xlfn.PERCENTILE.INC(($E$13:$E$36,$G$13:$G$36,$I$13:$I$36),0.75),"Media","Alta"))),"-")</f>
        <v/>
      </c>
      <c r="G13" s="49"/>
      <c r="H13" s="48"/>
      <c r="I13" s="49"/>
    </row>
    <row r="14" spans="2:9" ht="15.6" x14ac:dyDescent="0.3">
      <c r="B14" s="50">
        <v>1</v>
      </c>
      <c r="C14" s="58" t="s">
        <v>15</v>
      </c>
      <c r="D14" s="51" t="str">
        <f>IFERROR(IF(E14=0,"",IF(E14&lt;_xlfn.PERCENTILE.INC(($E$13:$E$36,$G$13:$G$36,$I$13:$I$36),0.2),"Baja",IF(E14&lt;_xlfn.PERCENTILE.INC(($E$13:$E$36,$G$13:$G$36,$I$13:$I$36),0.75),"Media","Alta"))),"-")</f>
        <v/>
      </c>
      <c r="E14" s="52"/>
      <c r="F14" s="51" t="str">
        <f>IFERROR(IF(G14=0,"",IF(G14&lt;_xlfn.PERCENTILE.INC(($E$13:$E$36,$G$13:$G$36,$I$13:$I$36),0.2),"Baja",IF(G14&lt;_xlfn.PERCENTILE.INC(($E$13:$E$36,$G$13:$G$36,$I$13:$I$36),0.75),"Media","Alta"))),"-")</f>
        <v/>
      </c>
      <c r="G14" s="52"/>
      <c r="H14" s="51"/>
      <c r="I14" s="52"/>
    </row>
    <row r="15" spans="2:9" ht="15.6" x14ac:dyDescent="0.3">
      <c r="B15" s="46">
        <v>2</v>
      </c>
      <c r="C15" s="47" t="s">
        <v>16</v>
      </c>
      <c r="D15" s="48" t="str">
        <f>IFERROR(IF(E15=0,"",IF(E15&lt;_xlfn.PERCENTILE.INC(($E$13:$E$36,$G$13:$G$36,$I$13:$I$36),0.2),"Baja",IF(E15&lt;_xlfn.PERCENTILE.INC(($E$13:$E$36,$G$13:$G$36,$I$13:$I$36),0.75),"Media","Alta"))),"-")</f>
        <v/>
      </c>
      <c r="E15" s="49"/>
      <c r="F15" s="48" t="str">
        <f>IFERROR(IF(G15=0,"",IF(G15&lt;_xlfn.PERCENTILE.INC(($E$13:$E$36,$G$13:$G$36,$I$13:$I$36),0.2),"Baja",IF(G15&lt;_xlfn.PERCENTILE.INC(($E$13:$E$36,$G$13:$G$36,$I$13:$I$36),0.75),"Media","Alta"))),"-")</f>
        <v/>
      </c>
      <c r="G15" s="49"/>
      <c r="H15" s="48"/>
      <c r="I15" s="49"/>
    </row>
    <row r="16" spans="2:9" ht="15.6" x14ac:dyDescent="0.3">
      <c r="B16" s="50">
        <v>3</v>
      </c>
      <c r="C16" s="58" t="s">
        <v>17</v>
      </c>
      <c r="D16" s="51" t="str">
        <f>IFERROR(IF(E16=0,"",IF(E16&lt;_xlfn.PERCENTILE.INC(($E$13:$E$36,$G$13:$G$36,$I$13:$I$36),0.2),"Baja",IF(E16&lt;_xlfn.PERCENTILE.INC(($E$13:$E$36,$G$13:$G$36,$I$13:$I$36),0.75),"Media","Alta"))),"-")</f>
        <v/>
      </c>
      <c r="E16" s="52"/>
      <c r="F16" s="51" t="str">
        <f>IFERROR(IF(G16=0,"",IF(G16&lt;_xlfn.PERCENTILE.INC(($E$13:$E$36,$G$13:$G$36,$I$13:$I$36),0.2),"Baja",IF(G16&lt;_xlfn.PERCENTILE.INC(($E$13:$E$36,$G$13:$G$36,$I$13:$I$36),0.75),"Media","Alta"))),"-")</f>
        <v/>
      </c>
      <c r="G16" s="52"/>
      <c r="H16" s="51"/>
      <c r="I16" s="52"/>
    </row>
    <row r="17" spans="2:9" ht="15.6" x14ac:dyDescent="0.3">
      <c r="B17" s="46">
        <v>4</v>
      </c>
      <c r="C17" s="47" t="s">
        <v>18</v>
      </c>
      <c r="D17" s="48" t="str">
        <f>IFERROR(IF(E17=0,"",IF(E17&lt;_xlfn.PERCENTILE.INC(($E$13:$E$36,$G$13:$G$36,$I$13:$I$36),0.2),"Baja",IF(E17&lt;_xlfn.PERCENTILE.INC(($E$13:$E$36,$G$13:$G$36,$I$13:$I$36),0.75),"Media","Alta"))),"-")</f>
        <v/>
      </c>
      <c r="E17" s="49"/>
      <c r="F17" s="48" t="str">
        <f>IFERROR(IF(G17=0,"",IF(G17&lt;_xlfn.PERCENTILE.INC(($E$13:$E$36,$G$13:$G$36,$I$13:$I$36),0.2),"Baja",IF(G17&lt;_xlfn.PERCENTILE.INC(($E$13:$E$36,$G$13:$G$36,$I$13:$I$36),0.75),"Media","Alta"))),"-")</f>
        <v/>
      </c>
      <c r="G17" s="49"/>
      <c r="H17" s="48"/>
      <c r="I17" s="49"/>
    </row>
    <row r="18" spans="2:9" ht="15.6" x14ac:dyDescent="0.3">
      <c r="B18" s="50">
        <v>5</v>
      </c>
      <c r="C18" s="58" t="s">
        <v>19</v>
      </c>
      <c r="D18" s="51" t="str">
        <f>IFERROR(IF(E18=0,"",IF(E18&lt;_xlfn.PERCENTILE.INC(($E$13:$E$36,$G$13:$G$36,$I$13:$I$36),0.2),"Baja",IF(E18&lt;_xlfn.PERCENTILE.INC(($E$13:$E$36,$G$13:$G$36,$I$13:$I$36),0.75),"Media","Alta"))),"-")</f>
        <v/>
      </c>
      <c r="E18" s="52"/>
      <c r="F18" s="51"/>
      <c r="G18" s="52"/>
      <c r="H18" s="51"/>
      <c r="I18" s="52"/>
    </row>
    <row r="19" spans="2:9" ht="15.6" x14ac:dyDescent="0.3">
      <c r="B19" s="46">
        <v>6</v>
      </c>
      <c r="C19" s="47" t="s">
        <v>20</v>
      </c>
      <c r="D19" s="48" t="str">
        <f>IFERROR(IF(E19=0,"",IF(E19&lt;_xlfn.PERCENTILE.INC(($E$13:$E$36,$G$13:$G$36,$I$13:$I$36),0.2),"Baja",IF(E19&lt;_xlfn.PERCENTILE.INC(($E$13:$E$36,$G$13:$G$36,$I$13:$I$36),0.75),"Media","Alta"))),"-")</f>
        <v/>
      </c>
      <c r="E19" s="49"/>
      <c r="F19" s="48"/>
      <c r="G19" s="49"/>
      <c r="H19" s="48"/>
      <c r="I19" s="49"/>
    </row>
    <row r="20" spans="2:9" ht="15.6" x14ac:dyDescent="0.3">
      <c r="B20" s="50">
        <v>7</v>
      </c>
      <c r="C20" s="58" t="s">
        <v>21</v>
      </c>
      <c r="D20" s="51" t="str">
        <f>IFERROR(IF(E20=0,"",IF(E20&lt;_xlfn.PERCENTILE.INC(($E$13:$E$36,$G$13:$G$36,$I$13:$I$36),0.2),"Baja",IF(E20&lt;_xlfn.PERCENTILE.INC(($E$13:$E$36,$G$13:$G$36,$I$13:$I$36),0.75),"Media","Alta"))),"-")</f>
        <v/>
      </c>
      <c r="E20" s="52"/>
      <c r="F20" s="51"/>
      <c r="G20" s="52"/>
      <c r="H20" s="51"/>
      <c r="I20" s="52"/>
    </row>
    <row r="21" spans="2:9" ht="15.6" x14ac:dyDescent="0.3">
      <c r="B21" s="46">
        <v>8</v>
      </c>
      <c r="C21" s="47" t="s">
        <v>22</v>
      </c>
      <c r="D21" s="48" t="str">
        <f>IFERROR(IF(E21=0,"",IF(E21&lt;_xlfn.PERCENTILE.INC(($E$13:$E$36,$G$13:$G$36,$I$13:$I$36),0.2),"Baja",IF(E21&lt;_xlfn.PERCENTILE.INC(($E$13:$E$36,$G$13:$G$36,$I$13:$I$36),0.75),"Media","Alta"))),"-")</f>
        <v/>
      </c>
      <c r="E21" s="49"/>
      <c r="F21" s="48"/>
      <c r="G21" s="49"/>
      <c r="H21" s="48" t="s">
        <v>82</v>
      </c>
      <c r="I21" s="61">
        <v>1</v>
      </c>
    </row>
    <row r="22" spans="2:9" ht="15.6" x14ac:dyDescent="0.3">
      <c r="B22" s="50">
        <v>9</v>
      </c>
      <c r="C22" s="58" t="s">
        <v>23</v>
      </c>
      <c r="D22" s="51" t="str">
        <f>IFERROR(IF(E22=0,"",IF(E22&lt;_xlfn.PERCENTILE.INC(($E$13:$E$36,$G$13:$G$36,$I$13:$I$36),0.2),"Baja",IF(E22&lt;_xlfn.PERCENTILE.INC(($E$13:$E$36,$G$13:$G$36,$I$13:$I$36),0.75),"Media","Alta"))),"-")</f>
        <v/>
      </c>
      <c r="E22" s="52"/>
      <c r="F22" s="51"/>
      <c r="G22" s="52"/>
      <c r="H22" s="51" t="s">
        <v>82</v>
      </c>
      <c r="I22" s="60">
        <v>2</v>
      </c>
    </row>
    <row r="23" spans="2:9" ht="15.6" x14ac:dyDescent="0.3">
      <c r="B23" s="46">
        <v>10</v>
      </c>
      <c r="C23" s="47" t="s">
        <v>24</v>
      </c>
      <c r="D23" s="48" t="str">
        <f>IFERROR(IF(E23=0,"",IF(E23&lt;_xlfn.PERCENTILE.INC(($E$13:$E$36,$G$13:$G$36,$I$13:$I$36),0.2),"Baja",IF(E23&lt;_xlfn.PERCENTILE.INC(($E$13:$E$36,$G$13:$G$36,$I$13:$I$36),0.75),"Media","Alta"))),"-")</f>
        <v/>
      </c>
      <c r="E23" s="49"/>
      <c r="F23" s="48"/>
      <c r="G23" s="49"/>
      <c r="H23" s="48" t="s">
        <v>82</v>
      </c>
      <c r="I23" s="61">
        <v>2</v>
      </c>
    </row>
    <row r="24" spans="2:9" ht="15.6" x14ac:dyDescent="0.3">
      <c r="B24" s="50">
        <v>11</v>
      </c>
      <c r="C24" s="58" t="s">
        <v>25</v>
      </c>
      <c r="D24" s="51" t="str">
        <f>IFERROR(IF(E24=0,"",IF(E24&lt;_xlfn.PERCENTILE.INC(($E$13:$E$36,$G$13:$G$36,$I$13:$I$36),0.2),"Baja",IF(E24&lt;_xlfn.PERCENTILE.INC(($E$13:$E$36,$G$13:$G$36,$I$13:$I$36),0.75),"Media","Alta"))),"-")</f>
        <v/>
      </c>
      <c r="E24" s="52"/>
      <c r="F24" s="51"/>
      <c r="G24" s="52"/>
      <c r="H24" s="51" t="s">
        <v>82</v>
      </c>
      <c r="I24" s="60">
        <v>2</v>
      </c>
    </row>
    <row r="25" spans="2:9" ht="15.6" x14ac:dyDescent="0.3">
      <c r="B25" s="46">
        <v>12</v>
      </c>
      <c r="C25" s="47" t="s">
        <v>26</v>
      </c>
      <c r="D25" s="48" t="str">
        <f>IFERROR(IF(E25=0,"",IF(E25&lt;_xlfn.PERCENTILE.INC(($E$13:$E$36,$G$13:$G$36,$I$13:$I$36),0.2),"Baja",IF(E25&lt;_xlfn.PERCENTILE.INC(($E$13:$E$36,$G$13:$G$36,$I$13:$I$36),0.75),"Media","Alta"))),"-")</f>
        <v/>
      </c>
      <c r="E25" s="49"/>
      <c r="F25" s="48"/>
      <c r="G25" s="49"/>
      <c r="H25" s="48" t="s">
        <v>82</v>
      </c>
      <c r="I25" s="61">
        <v>3</v>
      </c>
    </row>
    <row r="26" spans="2:9" ht="15.6" x14ac:dyDescent="0.3">
      <c r="B26" s="50">
        <v>13</v>
      </c>
      <c r="C26" s="58" t="s">
        <v>27</v>
      </c>
      <c r="D26" s="51" t="str">
        <f>IFERROR(IF(E26=0,"",IF(E26&lt;_xlfn.PERCENTILE.INC(($E$13:$E$36,$G$13:$G$36,$I$13:$I$36),0.2),"Baja",IF(E26&lt;_xlfn.PERCENTILE.INC(($E$13:$E$36,$G$13:$G$36,$I$13:$I$36),0.75),"Media","Alta"))),"-")</f>
        <v/>
      </c>
      <c r="E26" s="52"/>
      <c r="F26" s="51"/>
      <c r="G26" s="52"/>
      <c r="H26" s="51" t="s">
        <v>82</v>
      </c>
      <c r="I26" s="60">
        <v>3</v>
      </c>
    </row>
    <row r="27" spans="2:9" ht="15.6" x14ac:dyDescent="0.3">
      <c r="B27" s="46">
        <v>14</v>
      </c>
      <c r="C27" s="47" t="s">
        <v>28</v>
      </c>
      <c r="D27" s="48" t="str">
        <f>IFERROR(IF(E27=0,"",IF(E27&lt;_xlfn.PERCENTILE.INC(($E$13:$E$36,$G$13:$G$36,$I$13:$I$36),0.2),"Baja",IF(E27&lt;_xlfn.PERCENTILE.INC(($E$13:$E$36,$G$13:$G$36,$I$13:$I$36),0.75),"Media","Alta"))),"-")</f>
        <v/>
      </c>
      <c r="E27" s="49"/>
      <c r="F27" s="48"/>
      <c r="G27" s="49"/>
      <c r="H27" s="48" t="s">
        <v>82</v>
      </c>
      <c r="I27" s="61">
        <v>3</v>
      </c>
    </row>
    <row r="28" spans="2:9" ht="15.6" x14ac:dyDescent="0.3">
      <c r="B28" s="50">
        <v>15</v>
      </c>
      <c r="C28" s="58" t="s">
        <v>29</v>
      </c>
      <c r="D28" s="51" t="str">
        <f>IFERROR(IF(E28=0,"",IF(E28&lt;_xlfn.PERCENTILE.INC(($E$13:$E$36,$G$13:$G$36,$I$13:$I$36),0.2),"Baja",IF(E28&lt;_xlfn.PERCENTILE.INC(($E$13:$E$36,$G$13:$G$36,$I$13:$I$36),0.75),"Media","Alta"))),"-")</f>
        <v/>
      </c>
      <c r="E28" s="52"/>
      <c r="F28" s="51"/>
      <c r="G28" s="52"/>
      <c r="H28" s="51" t="s">
        <v>82</v>
      </c>
      <c r="I28" s="60">
        <v>3</v>
      </c>
    </row>
    <row r="29" spans="2:9" ht="15.6" x14ac:dyDescent="0.3">
      <c r="B29" s="46">
        <v>16</v>
      </c>
      <c r="C29" s="47" t="s">
        <v>30</v>
      </c>
      <c r="D29" s="48" t="str">
        <f>IFERROR(IF(E29=0,"",IF(E29&lt;_xlfn.PERCENTILE.INC(($E$13:$E$36,$G$13:$G$36,$I$13:$I$36),0.2),"Baja",IF(E29&lt;_xlfn.PERCENTILE.INC(($E$13:$E$36,$G$13:$G$36,$I$13:$I$36),0.75),"Media","Alta"))),"-")</f>
        <v/>
      </c>
      <c r="E29" s="49"/>
      <c r="F29" s="48"/>
      <c r="G29" s="49"/>
      <c r="H29" s="48" t="s">
        <v>82</v>
      </c>
      <c r="I29" s="61">
        <v>2</v>
      </c>
    </row>
    <row r="30" spans="2:9" ht="15.6" x14ac:dyDescent="0.3">
      <c r="B30" s="50">
        <v>17</v>
      </c>
      <c r="C30" s="58" t="s">
        <v>31</v>
      </c>
      <c r="D30" s="51" t="str">
        <f>IFERROR(IF(E30=0,"",IF(E30&lt;_xlfn.PERCENTILE.INC(($E$13:$E$36,$G$13:$G$36,$I$13:$I$36),0.2),"Baja",IF(E30&lt;_xlfn.PERCENTILE.INC(($E$13:$E$36,$G$13:$G$36,$I$13:$I$36),0.75),"Media","Alta"))),"-")</f>
        <v/>
      </c>
      <c r="E30" s="52"/>
      <c r="F30" s="51"/>
      <c r="G30" s="52"/>
      <c r="H30" s="51" t="s">
        <v>82</v>
      </c>
      <c r="I30" s="60">
        <v>2</v>
      </c>
    </row>
    <row r="31" spans="2:9" ht="15.6" x14ac:dyDescent="0.3">
      <c r="B31" s="46">
        <v>18</v>
      </c>
      <c r="C31" s="47" t="s">
        <v>32</v>
      </c>
      <c r="D31" s="48" t="str">
        <f>IFERROR(IF(E31=0,"",IF(E31&lt;_xlfn.PERCENTILE.INC(($E$13:$E$36,$G$13:$G$36,$I$13:$I$36),0.2),"Baja",IF(E31&lt;_xlfn.PERCENTILE.INC(($E$13:$E$36,$G$13:$G$36,$I$13:$I$36),0.75),"Media","Alta"))),"-")</f>
        <v/>
      </c>
      <c r="E31" s="49"/>
      <c r="F31" s="48"/>
      <c r="G31" s="49"/>
      <c r="H31" s="48" t="s">
        <v>82</v>
      </c>
      <c r="I31" s="61">
        <v>1</v>
      </c>
    </row>
    <row r="32" spans="2:9" ht="15.6" x14ac:dyDescent="0.3">
      <c r="B32" s="50">
        <v>19</v>
      </c>
      <c r="C32" s="58" t="s">
        <v>33</v>
      </c>
      <c r="D32" s="51" t="str">
        <f>IFERROR(IF(E32=0,"",IF(E32&lt;_xlfn.PERCENTILE.INC(($E$13:$E$36,$G$13:$G$36,$I$13:$I$36),0.2),"Baja",IF(E32&lt;_xlfn.PERCENTILE.INC(($E$13:$E$36,$G$13:$G$36,$I$13:$I$36),0.75),"Media","Alta"))),"-")</f>
        <v/>
      </c>
      <c r="E32" s="52"/>
      <c r="F32" s="51"/>
      <c r="G32" s="51"/>
      <c r="H32" s="51"/>
      <c r="I32" s="52"/>
    </row>
    <row r="33" spans="2:9" ht="15.6" x14ac:dyDescent="0.3">
      <c r="B33" s="46">
        <v>20</v>
      </c>
      <c r="C33" s="47" t="s">
        <v>34</v>
      </c>
      <c r="D33" s="48" t="str">
        <f>IFERROR(IF(E33=0,"",IF(E33&lt;_xlfn.PERCENTILE.INC(($E$13:$E$36,$G$13:$G$36,$I$13:$I$36),0.2),"Baja",IF(E33&lt;_xlfn.PERCENTILE.INC(($E$13:$E$36,$G$13:$G$36,$I$13:$I$36),0.75),"Media","Alta"))),"-")</f>
        <v/>
      </c>
      <c r="E33" s="49"/>
      <c r="F33" s="48"/>
      <c r="G33" s="48"/>
      <c r="H33" s="48"/>
      <c r="I33" s="48"/>
    </row>
    <row r="34" spans="2:9" ht="15.6" x14ac:dyDescent="0.3">
      <c r="B34" s="50">
        <v>21</v>
      </c>
      <c r="C34" s="58" t="s">
        <v>35</v>
      </c>
      <c r="D34" s="51" t="str">
        <f>IFERROR(IF(E34=0,"",IF(E34&lt;_xlfn.PERCENTILE.INC(($E$13:$E$36,$G$13:$G$36,$I$13:$I$36),0.2),"Baja",IF(E34&lt;_xlfn.PERCENTILE.INC(($E$13:$E$36,$G$13:$G$36,$I$13:$I$36),0.75),"Media","Alta"))),"-")</f>
        <v/>
      </c>
      <c r="E34" s="52"/>
      <c r="F34" s="51"/>
      <c r="G34" s="51"/>
      <c r="H34" s="51"/>
      <c r="I34" s="51"/>
    </row>
    <row r="35" spans="2:9" ht="15.6" x14ac:dyDescent="0.3">
      <c r="B35" s="46">
        <v>22</v>
      </c>
      <c r="C35" s="47" t="s">
        <v>36</v>
      </c>
      <c r="D35" s="48" t="str">
        <f>IFERROR(IF(E35=0,"",IF(E35&lt;_xlfn.PERCENTILE.INC(($E$13:$E$36,$G$13:$G$36,$I$13:$I$36),0.2),"Baja",IF(E35&lt;_xlfn.PERCENTILE.INC(($E$13:$E$36,$G$13:$G$36,$I$13:$I$36),0.75),"Media","Alta"))),"-")</f>
        <v/>
      </c>
      <c r="E35" s="49"/>
      <c r="F35" s="48" t="str">
        <f>IFERROR(IF(G35=0,"",IF(G35&lt;_xlfn.PERCENTILE.INC(($E$13:$E$36,$G$13:$G$36,$I$13:$I$36),0.2),"Baja",IF(G35&lt;_xlfn.PERCENTILE.INC(($E$13:$E$36,$G$13:$G$36,$I$13:$I$36),0.75),"Media","Alta"))),"-")</f>
        <v/>
      </c>
      <c r="G35" s="49"/>
      <c r="H35" s="48"/>
      <c r="I35" s="49"/>
    </row>
    <row r="36" spans="2:9" ht="15.6" x14ac:dyDescent="0.3">
      <c r="B36" s="50">
        <v>23</v>
      </c>
      <c r="C36" s="58" t="s">
        <v>37</v>
      </c>
      <c r="D36" s="51" t="str">
        <f>IFERROR(IF(E36=0,"",IF(E36&lt;_xlfn.PERCENTILE.INC(($E$13:$E$36,$G$13:$G$36,$I$13:$I$36),0.2),"Baja",IF(E36&lt;_xlfn.PERCENTILE.INC(($E$13:$E$36,$G$13:$G$36,$I$13:$I$36),0.75),"Media","Alta"))),"-")</f>
        <v/>
      </c>
      <c r="E36" s="52"/>
      <c r="F36" s="51" t="str">
        <f>IFERROR(IF(G36=0,"",IF(G36&lt;_xlfn.PERCENTILE.INC(($E$13:$E$36,$G$13:$G$36,$I$13:$I$36),0.2),"Baja",IF(G36&lt;_xlfn.PERCENTILE.INC(($E$13:$E$36,$G$13:$G$36,$I$13:$I$36),0.75),"Media","Alta"))),"-")</f>
        <v/>
      </c>
      <c r="G36" s="52"/>
      <c r="H36" s="51"/>
      <c r="I36" s="52"/>
    </row>
    <row r="37" spans="2:9" ht="15.6" x14ac:dyDescent="0.3">
      <c r="B37" s="46" t="s">
        <v>38</v>
      </c>
      <c r="C37" s="47"/>
      <c r="D37" s="53"/>
      <c r="E37" s="54">
        <f>+SUM(E13:E36)</f>
        <v>0</v>
      </c>
      <c r="F37" s="53"/>
      <c r="G37" s="54">
        <f>+SUM(G13:G36)</f>
        <v>0</v>
      </c>
      <c r="H37" s="53"/>
      <c r="I37" s="54">
        <f>+SUM(I13:I36)</f>
        <v>24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14" priority="6">
      <formula>D7=""</formula>
    </cfRule>
  </conditionalFormatting>
  <conditionalFormatting sqref="E7">
    <cfRule type="expression" dxfId="13" priority="5">
      <formula>E7=""</formula>
    </cfRule>
  </conditionalFormatting>
  <conditionalFormatting sqref="C7">
    <cfRule type="expression" dxfId="12" priority="3">
      <formula>C7=""</formula>
    </cfRule>
  </conditionalFormatting>
  <conditionalFormatting sqref="B7">
    <cfRule type="expression" dxfId="11" priority="2">
      <formula>B7=""</formula>
    </cfRule>
  </conditionalFormatting>
  <conditionalFormatting sqref="F7">
    <cfRule type="expression" dxfId="10" priority="1">
      <formula>F7=""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5" orientation="landscape" r:id="rId1"/>
  <headerFooter>
    <oddHeader>&amp;C&amp;F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I37"/>
  <sheetViews>
    <sheetView zoomScale="70" zoomScaleNormal="70" workbookViewId="0">
      <selection activeCell="I23" sqref="I23"/>
    </sheetView>
  </sheetViews>
  <sheetFormatPr baseColWidth="10" defaultRowHeight="14.4" x14ac:dyDescent="0.3"/>
  <cols>
    <col min="1" max="1" width="4.6640625" customWidth="1"/>
    <col min="2" max="9" width="15.6640625" customWidth="1"/>
    <col min="10" max="10" width="2.88671875" customWidth="1"/>
    <col min="11" max="14" width="14" bestFit="1" customWidth="1"/>
  </cols>
  <sheetData>
    <row r="2" spans="2:9" ht="22.2" x14ac:dyDescent="0.3">
      <c r="B2" s="83" t="str">
        <f>"PROGRAMA DE OPERACIÓN DEL SERVICIO ("&amp;B7&amp;" - "&amp;C7&amp;")"</f>
        <v>PROGRAMA DE OPERACIÓN DEL SERVICIO (X - Ida)</v>
      </c>
      <c r="C2" s="83"/>
      <c r="D2" s="83"/>
      <c r="E2" s="83"/>
      <c r="F2" s="83"/>
      <c r="G2" s="83"/>
      <c r="H2" s="83"/>
      <c r="I2" s="83"/>
    </row>
    <row r="4" spans="2:9" s="1" customFormat="1" x14ac:dyDescent="0.3">
      <c r="B4" s="1" t="s">
        <v>0</v>
      </c>
    </row>
    <row r="6" spans="2:9" x14ac:dyDescent="0.3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3">
      <c r="B7" s="44" t="str">
        <f>'[1]Operador UN222'!B40</f>
        <v>X</v>
      </c>
      <c r="C7" s="44" t="str">
        <f>'[1]Operador UN222'!C40</f>
        <v>Ida</v>
      </c>
      <c r="D7" s="44" t="str">
        <f>'[1]Operador UN222'!E40</f>
        <v>Ruta 21</v>
      </c>
      <c r="E7" s="44" t="str">
        <f>'[1]Operador UN222'!G40</f>
        <v>Calle Jose Lira</v>
      </c>
      <c r="F7" s="44" t="str">
        <f>TAPA!I8</f>
        <v>Elecciones</v>
      </c>
      <c r="G7" s="3"/>
    </row>
    <row r="9" spans="2:9" s="1" customFormat="1" x14ac:dyDescent="0.3">
      <c r="B9" s="1" t="s">
        <v>6</v>
      </c>
    </row>
    <row r="11" spans="2:9" ht="22.5" customHeight="1" x14ac:dyDescent="0.3">
      <c r="B11" s="84" t="s">
        <v>7</v>
      </c>
      <c r="C11" s="84" t="s">
        <v>8</v>
      </c>
      <c r="D11" s="85" t="s">
        <v>9</v>
      </c>
      <c r="E11" s="85"/>
      <c r="F11" s="85" t="s">
        <v>10</v>
      </c>
      <c r="G11" s="85"/>
      <c r="H11" s="85" t="s">
        <v>11</v>
      </c>
      <c r="I11" s="85"/>
    </row>
    <row r="12" spans="2:9" ht="28.8" x14ac:dyDescent="0.3">
      <c r="B12" s="84"/>
      <c r="C12" s="84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</row>
    <row r="13" spans="2:9" ht="15.75" customHeight="1" x14ac:dyDescent="0.3">
      <c r="B13" s="5">
        <v>0</v>
      </c>
      <c r="C13" s="6" t="s">
        <v>14</v>
      </c>
      <c r="D13" s="7" t="str">
        <f>IFERROR(IF(E13=0,"",IF(E13&lt;_xlfn.PERCENTILE.INC(($E$13:$E$36,$G$13:$G$36,$I$13:$I$36),0.2),"Baja",IF(E13&lt;_xlfn.PERCENTILE.INC(($E$13:$E$36,$G$13:$G$36,$I$13:$I$36),0.75),"Media","Alta"))),"-")</f>
        <v/>
      </c>
      <c r="E13" s="8"/>
      <c r="F13" s="7" t="str">
        <f>IFERROR(IF(G13=0,"",IF(G13&lt;_xlfn.PERCENTILE.INC(($E$13:$E$36,$G$13:$G$36,$I$13:$I$36),0.2),"Baja",IF(G13&lt;_xlfn.PERCENTILE.INC(($E$13:$E$36,$G$13:$G$36,$I$13:$I$36),0.75),"Media","Alta"))),"-")</f>
        <v/>
      </c>
      <c r="G13" s="8"/>
      <c r="H13" s="48"/>
      <c r="I13" s="8"/>
    </row>
    <row r="14" spans="2:9" ht="15.6" x14ac:dyDescent="0.3">
      <c r="B14" s="9">
        <v>1</v>
      </c>
      <c r="C14" s="26" t="s">
        <v>15</v>
      </c>
      <c r="D14" s="10" t="str">
        <f>IFERROR(IF(E14=0,"",IF(E14&lt;_xlfn.PERCENTILE.INC(($E$13:$E$36,$G$13:$G$36,$I$13:$I$36),0.2),"Baja",IF(E14&lt;_xlfn.PERCENTILE.INC(($E$13:$E$36,$G$13:$G$36,$I$13:$I$36),0.75),"Media","Alta"))),"-")</f>
        <v/>
      </c>
      <c r="E14" s="11"/>
      <c r="F14" s="10" t="str">
        <f>IFERROR(IF(G14=0,"",IF(G14&lt;_xlfn.PERCENTILE.INC(($E$13:$E$36,$G$13:$G$36,$I$13:$I$36),0.2),"Baja",IF(G14&lt;_xlfn.PERCENTILE.INC(($E$13:$E$36,$G$13:$G$36,$I$13:$I$36),0.75),"Media","Alta"))),"-")</f>
        <v/>
      </c>
      <c r="G14" s="11"/>
      <c r="H14" s="51"/>
      <c r="I14" s="11"/>
    </row>
    <row r="15" spans="2:9" ht="15.6" x14ac:dyDescent="0.3">
      <c r="B15" s="5">
        <v>2</v>
      </c>
      <c r="C15" s="6" t="s">
        <v>16</v>
      </c>
      <c r="D15" s="7" t="str">
        <f>IFERROR(IF(E15=0,"",IF(E15&lt;_xlfn.PERCENTILE.INC(($E$13:$E$36,$G$13:$G$36,$I$13:$I$36),0.2),"Baja",IF(E15&lt;_xlfn.PERCENTILE.INC(($E$13:$E$36,$G$13:$G$36,$I$13:$I$36),0.75),"Media","Alta"))),"-")</f>
        <v/>
      </c>
      <c r="E15" s="8"/>
      <c r="F15" s="7" t="str">
        <f>IFERROR(IF(G15=0,"",IF(G15&lt;_xlfn.PERCENTILE.INC(($E$13:$E$36,$G$13:$G$36,$I$13:$I$36),0.2),"Baja",IF(G15&lt;_xlfn.PERCENTILE.INC(($E$13:$E$36,$G$13:$G$36,$I$13:$I$36),0.75),"Media","Alta"))),"-")</f>
        <v/>
      </c>
      <c r="G15" s="8"/>
      <c r="H15" s="48"/>
      <c r="I15" s="8"/>
    </row>
    <row r="16" spans="2:9" ht="15.6" x14ac:dyDescent="0.3">
      <c r="B16" s="9">
        <v>3</v>
      </c>
      <c r="C16" s="26" t="s">
        <v>17</v>
      </c>
      <c r="D16" s="10" t="str">
        <f>IFERROR(IF(E16=0,"",IF(E16&lt;_xlfn.PERCENTILE.INC(($E$13:$E$36,$G$13:$G$36,$I$13:$I$36),0.2),"Baja",IF(E16&lt;_xlfn.PERCENTILE.INC(($E$13:$E$36,$G$13:$G$36,$I$13:$I$36),0.75),"Media","Alta"))),"-")</f>
        <v/>
      </c>
      <c r="E16" s="11"/>
      <c r="F16" s="10" t="str">
        <f>IFERROR(IF(G16=0,"",IF(G16&lt;_xlfn.PERCENTILE.INC(($E$13:$E$36,$G$13:$G$36,$I$13:$I$36),0.2),"Baja",IF(G16&lt;_xlfn.PERCENTILE.INC(($E$13:$E$36,$G$13:$G$36,$I$13:$I$36),0.75),"Media","Alta"))),"-")</f>
        <v/>
      </c>
      <c r="G16" s="11"/>
      <c r="H16" s="51"/>
      <c r="I16" s="11"/>
    </row>
    <row r="17" spans="2:9" ht="15.6" x14ac:dyDescent="0.3">
      <c r="B17" s="5">
        <v>4</v>
      </c>
      <c r="C17" s="6" t="s">
        <v>18</v>
      </c>
      <c r="D17" s="7" t="str">
        <f>IFERROR(IF(E17=0,"",IF(E17&lt;_xlfn.PERCENTILE.INC(($E$13:$E$36,$G$13:$G$36,$I$13:$I$36),0.2),"Baja",IF(E17&lt;_xlfn.PERCENTILE.INC(($E$13:$E$36,$G$13:$G$36,$I$13:$I$36),0.75),"Media","Alta"))),"-")</f>
        <v/>
      </c>
      <c r="E17" s="8"/>
      <c r="F17" s="7" t="str">
        <f>IFERROR(IF(G17=0,"",IF(G17&lt;_xlfn.PERCENTILE.INC(($E$13:$E$36,$G$13:$G$36,$I$13:$I$36),0.2),"Baja",IF(G17&lt;_xlfn.PERCENTILE.INC(($E$13:$E$36,$G$13:$G$36,$I$13:$I$36),0.75),"Media","Alta"))),"-")</f>
        <v/>
      </c>
      <c r="G17" s="8"/>
      <c r="H17" s="48"/>
      <c r="I17" s="8"/>
    </row>
    <row r="18" spans="2:9" ht="15.6" x14ac:dyDescent="0.3">
      <c r="B18" s="9">
        <v>5</v>
      </c>
      <c r="C18" s="26" t="s">
        <v>19</v>
      </c>
      <c r="D18" s="10" t="str">
        <f>IFERROR(IF(E18=0,"",IF(E18&lt;_xlfn.PERCENTILE.INC(($E$13:$E$36,$G$13:$G$36,$I$13:$I$36),0.2),"Baja",IF(E18&lt;_xlfn.PERCENTILE.INC(($E$13:$E$36,$G$13:$G$36,$I$13:$I$36),0.75),"Media","Alta"))),"-")</f>
        <v/>
      </c>
      <c r="E18" s="10"/>
      <c r="F18" s="10" t="str">
        <f>IFERROR(IF(G18=0,"",IF(G18&lt;_xlfn.PERCENTILE.INC(($E$13:$E$36,$G$13:$G$36,$I$13:$I$36),0.2),"Baja",IF(G18&lt;_xlfn.PERCENTILE.INC(($E$13:$E$36,$G$13:$G$36,$I$13:$I$36),0.75),"Media","Alta"))),"-")</f>
        <v/>
      </c>
      <c r="G18" s="11"/>
      <c r="H18" s="51"/>
      <c r="I18" s="11"/>
    </row>
    <row r="19" spans="2:9" ht="15.6" x14ac:dyDescent="0.3">
      <c r="B19" s="5">
        <v>6</v>
      </c>
      <c r="C19" s="6" t="s">
        <v>20</v>
      </c>
      <c r="D19" s="22" t="str">
        <f>IFERROR(IF(E19=0,"",IF(E19&lt;_xlfn.PERCENTILE.INC(($E$13:$E$36,$G$13:$G$36,$I$13:$I$36),0.2),"Baja",IF(E19&lt;_xlfn.PERCENTILE.INC(($E$13:$E$36,$G$13:$G$36,$I$13:$I$36),0.75),"Media","Alta"))),"-")</f>
        <v/>
      </c>
      <c r="E19" s="22"/>
      <c r="F19" s="7"/>
      <c r="G19" s="8"/>
      <c r="H19" s="48"/>
      <c r="I19" s="8"/>
    </row>
    <row r="20" spans="2:9" ht="15.6" x14ac:dyDescent="0.3">
      <c r="B20" s="9">
        <v>7</v>
      </c>
      <c r="C20" s="26" t="s">
        <v>21</v>
      </c>
      <c r="D20" s="23" t="str">
        <f>IFERROR(IF(E20=0,"",IF(E20&lt;_xlfn.PERCENTILE.INC(($E$13:$E$36,$G$13:$G$36,$I$13:$I$36),0.2),"Baja",IF(E20&lt;_xlfn.PERCENTILE.INC(($E$13:$E$36,$G$13:$G$36,$I$13:$I$36),0.75),"Media","Alta"))),"-")</f>
        <v/>
      </c>
      <c r="E20" s="52"/>
      <c r="F20" s="10"/>
      <c r="G20" s="11"/>
      <c r="H20" s="51" t="s">
        <v>82</v>
      </c>
      <c r="I20" s="60">
        <v>1</v>
      </c>
    </row>
    <row r="21" spans="2:9" ht="15.6" x14ac:dyDescent="0.3">
      <c r="B21" s="5">
        <v>8</v>
      </c>
      <c r="C21" s="6" t="s">
        <v>22</v>
      </c>
      <c r="D21" s="22" t="str">
        <f>IFERROR(IF(E21=0,"",IF(E21&lt;_xlfn.PERCENTILE.INC(($E$13:$E$36,$G$13:$G$36,$I$13:$I$36),0.2),"Baja",IF(E21&lt;_xlfn.PERCENTILE.INC(($E$13:$E$36,$G$13:$G$36,$I$13:$I$36),0.75),"Media","Alta"))),"-")</f>
        <v/>
      </c>
      <c r="E21" s="49"/>
      <c r="F21" s="7"/>
      <c r="G21" s="49"/>
      <c r="H21" s="48" t="s">
        <v>82</v>
      </c>
      <c r="I21" s="61">
        <v>2</v>
      </c>
    </row>
    <row r="22" spans="2:9" ht="15.6" x14ac:dyDescent="0.3">
      <c r="B22" s="9">
        <v>9</v>
      </c>
      <c r="C22" s="26" t="s">
        <v>23</v>
      </c>
      <c r="D22" s="23" t="str">
        <f>IFERROR(IF(E22=0,"",IF(E22&lt;_xlfn.PERCENTILE.INC(($E$13:$E$36,$G$13:$G$36,$I$13:$I$36),0.2),"Baja",IF(E22&lt;_xlfn.PERCENTILE.INC(($E$13:$E$36,$G$13:$G$36,$I$13:$I$36),0.75),"Media","Alta"))),"-")</f>
        <v/>
      </c>
      <c r="E22" s="52"/>
      <c r="F22" s="10"/>
      <c r="G22" s="52"/>
      <c r="H22" s="51" t="s">
        <v>82</v>
      </c>
      <c r="I22" s="60">
        <v>2</v>
      </c>
    </row>
    <row r="23" spans="2:9" ht="15.6" x14ac:dyDescent="0.3">
      <c r="B23" s="5">
        <v>10</v>
      </c>
      <c r="C23" s="6" t="s">
        <v>24</v>
      </c>
      <c r="D23" s="22" t="str">
        <f>IFERROR(IF(E23=0,"",IF(E23&lt;_xlfn.PERCENTILE.INC(($E$13:$E$36,$G$13:$G$36,$I$13:$I$36),0.2),"Baja",IF(E23&lt;_xlfn.PERCENTILE.INC(($E$13:$E$36,$G$13:$G$36,$I$13:$I$36),0.75),"Media","Alta"))),"-")</f>
        <v/>
      </c>
      <c r="E23" s="49"/>
      <c r="F23" s="7"/>
      <c r="G23" s="49"/>
      <c r="H23" s="48" t="s">
        <v>82</v>
      </c>
      <c r="I23" s="61">
        <v>2</v>
      </c>
    </row>
    <row r="24" spans="2:9" ht="15.6" x14ac:dyDescent="0.3">
      <c r="B24" s="9">
        <v>11</v>
      </c>
      <c r="C24" s="26" t="s">
        <v>25</v>
      </c>
      <c r="D24" s="23" t="str">
        <f>IFERROR(IF(E24=0,"",IF(E24&lt;_xlfn.PERCENTILE.INC(($E$13:$E$36,$G$13:$G$36,$I$13:$I$36),0.2),"Baja",IF(E24&lt;_xlfn.PERCENTILE.INC(($E$13:$E$36,$G$13:$G$36,$I$13:$I$36),0.75),"Media","Alta"))),"-")</f>
        <v/>
      </c>
      <c r="E24" s="52"/>
      <c r="F24" s="10"/>
      <c r="G24" s="52"/>
      <c r="H24" s="51" t="s">
        <v>82</v>
      </c>
      <c r="I24" s="60">
        <v>3</v>
      </c>
    </row>
    <row r="25" spans="2:9" ht="15.6" x14ac:dyDescent="0.3">
      <c r="B25" s="5">
        <v>12</v>
      </c>
      <c r="C25" s="6" t="s">
        <v>26</v>
      </c>
      <c r="D25" s="22" t="str">
        <f>IFERROR(IF(E25=0,"",IF(E25&lt;_xlfn.PERCENTILE.INC(($E$13:$E$36,$G$13:$G$36,$I$13:$I$36),0.2),"Baja",IF(E25&lt;_xlfn.PERCENTILE.INC(($E$13:$E$36,$G$13:$G$36,$I$13:$I$36),0.75),"Media","Alta"))),"-")</f>
        <v/>
      </c>
      <c r="E25" s="49"/>
      <c r="F25" s="7"/>
      <c r="G25" s="49"/>
      <c r="H25" s="48" t="s">
        <v>82</v>
      </c>
      <c r="I25" s="61">
        <v>3</v>
      </c>
    </row>
    <row r="26" spans="2:9" ht="15.6" x14ac:dyDescent="0.3">
      <c r="B26" s="9">
        <v>13</v>
      </c>
      <c r="C26" s="26" t="s">
        <v>27</v>
      </c>
      <c r="D26" s="23" t="str">
        <f>IFERROR(IF(E26=0,"",IF(E26&lt;_xlfn.PERCENTILE.INC(($E$13:$E$36,$G$13:$G$36,$I$13:$I$36),0.2),"Baja",IF(E26&lt;_xlfn.PERCENTILE.INC(($E$13:$E$36,$G$13:$G$36,$I$13:$I$36),0.75),"Media","Alta"))),"-")</f>
        <v/>
      </c>
      <c r="E26" s="52"/>
      <c r="F26" s="10"/>
      <c r="G26" s="52"/>
      <c r="H26" s="51" t="s">
        <v>82</v>
      </c>
      <c r="I26" s="60">
        <v>3</v>
      </c>
    </row>
    <row r="27" spans="2:9" ht="15.6" x14ac:dyDescent="0.3">
      <c r="B27" s="5">
        <v>14</v>
      </c>
      <c r="C27" s="6" t="s">
        <v>28</v>
      </c>
      <c r="D27" s="22" t="str">
        <f>IFERROR(IF(E27=0,"",IF(E27&lt;_xlfn.PERCENTILE.INC(($E$13:$E$36,$G$13:$G$36,$I$13:$I$36),0.2),"Baja",IF(E27&lt;_xlfn.PERCENTILE.INC(($E$13:$E$36,$G$13:$G$36,$I$13:$I$36),0.75),"Media","Alta"))),"-")</f>
        <v/>
      </c>
      <c r="E27" s="49"/>
      <c r="F27" s="7"/>
      <c r="G27" s="49"/>
      <c r="H27" s="48" t="s">
        <v>82</v>
      </c>
      <c r="I27" s="61">
        <v>3</v>
      </c>
    </row>
    <row r="28" spans="2:9" ht="15.6" x14ac:dyDescent="0.3">
      <c r="B28" s="9">
        <v>15</v>
      </c>
      <c r="C28" s="26" t="s">
        <v>29</v>
      </c>
      <c r="D28" s="23" t="str">
        <f>IFERROR(IF(E28=0,"",IF(E28&lt;_xlfn.PERCENTILE.INC(($E$13:$E$36,$G$13:$G$36,$I$13:$I$36),0.2),"Baja",IF(E28&lt;_xlfn.PERCENTILE.INC(($E$13:$E$36,$G$13:$G$36,$I$13:$I$36),0.75),"Media","Alta"))),"-")</f>
        <v/>
      </c>
      <c r="E28" s="52"/>
      <c r="F28" s="10"/>
      <c r="G28" s="52"/>
      <c r="H28" s="51" t="s">
        <v>82</v>
      </c>
      <c r="I28" s="60">
        <v>3</v>
      </c>
    </row>
    <row r="29" spans="2:9" ht="15.6" x14ac:dyDescent="0.3">
      <c r="B29" s="5">
        <v>16</v>
      </c>
      <c r="C29" s="6" t="s">
        <v>30</v>
      </c>
      <c r="D29" s="22" t="str">
        <f>IFERROR(IF(E29=0,"",IF(E29&lt;_xlfn.PERCENTILE.INC(($E$13:$E$36,$G$13:$G$36,$I$13:$I$36),0.2),"Baja",IF(E29&lt;_xlfn.PERCENTILE.INC(($E$13:$E$36,$G$13:$G$36,$I$13:$I$36),0.75),"Media","Alta"))),"-")</f>
        <v/>
      </c>
      <c r="E29" s="49"/>
      <c r="F29" s="7"/>
      <c r="G29" s="49"/>
      <c r="H29" s="48" t="s">
        <v>82</v>
      </c>
      <c r="I29" s="61">
        <v>2</v>
      </c>
    </row>
    <row r="30" spans="2:9" ht="15.6" x14ac:dyDescent="0.3">
      <c r="B30" s="9">
        <v>17</v>
      </c>
      <c r="C30" s="26" t="s">
        <v>31</v>
      </c>
      <c r="D30" s="23" t="str">
        <f>IFERROR(IF(E30=0,"",IF(E30&lt;_xlfn.PERCENTILE.INC(($E$13:$E$36,$G$13:$G$36,$I$13:$I$36),0.2),"Baja",IF(E30&lt;_xlfn.PERCENTILE.INC(($E$13:$E$36,$G$13:$G$36,$I$13:$I$36),0.75),"Media","Alta"))),"-")</f>
        <v/>
      </c>
      <c r="E30" s="52"/>
      <c r="F30" s="10"/>
      <c r="G30" s="52"/>
      <c r="H30" s="51" t="s">
        <v>82</v>
      </c>
      <c r="I30" s="60">
        <v>2</v>
      </c>
    </row>
    <row r="31" spans="2:9" ht="15.6" x14ac:dyDescent="0.3">
      <c r="B31" s="5">
        <v>18</v>
      </c>
      <c r="C31" s="6" t="s">
        <v>32</v>
      </c>
      <c r="D31" s="22" t="str">
        <f>IFERROR(IF(E31=0,"",IF(E31&lt;_xlfn.PERCENTILE.INC(($E$13:$E$36,$G$13:$G$36,$I$13:$I$36),0.2),"Baja",IF(E31&lt;_xlfn.PERCENTILE.INC(($E$13:$E$36,$G$13:$G$36,$I$13:$I$36),0.75),"Media","Alta"))),"-")</f>
        <v/>
      </c>
      <c r="E31" s="49"/>
      <c r="F31" s="7"/>
      <c r="G31" s="8"/>
      <c r="H31" s="48" t="s">
        <v>82</v>
      </c>
      <c r="I31" s="61">
        <v>1</v>
      </c>
    </row>
    <row r="32" spans="2:9" ht="15.6" x14ac:dyDescent="0.3">
      <c r="B32" s="9">
        <v>19</v>
      </c>
      <c r="C32" s="26" t="s">
        <v>33</v>
      </c>
      <c r="D32" s="23" t="str">
        <f>IFERROR(IF(E32=0,"",IF(E32&lt;_xlfn.PERCENTILE.INC(($E$13:$E$36,$G$13:$G$36,$I$13:$I$36),0.2),"Baja",IF(E32&lt;_xlfn.PERCENTILE.INC(($E$13:$E$36,$G$13:$G$36,$I$13:$I$36),0.75),"Media","Alta"))),"-")</f>
        <v/>
      </c>
      <c r="E32" s="62"/>
      <c r="F32" s="10"/>
      <c r="G32" s="11"/>
      <c r="H32" s="51"/>
      <c r="I32" s="11"/>
    </row>
    <row r="33" spans="2:9" ht="15.6" x14ac:dyDescent="0.3">
      <c r="B33" s="5">
        <v>20</v>
      </c>
      <c r="C33" s="6" t="s">
        <v>34</v>
      </c>
      <c r="D33" s="7" t="str">
        <f>IFERROR(IF(E33=0,"",IF(E33&lt;_xlfn.PERCENTILE.INC(($E$13:$E$36,$G$13:$G$36,$I$13:$I$36),0.2),"Baja",IF(E33&lt;_xlfn.PERCENTILE.INC(($E$13:$E$36,$G$13:$G$36,$I$13:$I$36),0.75),"Media","Alta"))),"-")</f>
        <v/>
      </c>
      <c r="E33" s="7"/>
      <c r="F33" s="25"/>
      <c r="G33" s="24"/>
      <c r="H33" s="48"/>
      <c r="I33" s="24"/>
    </row>
    <row r="34" spans="2:9" ht="15.6" x14ac:dyDescent="0.3">
      <c r="B34" s="9">
        <v>21</v>
      </c>
      <c r="C34" s="26" t="s">
        <v>35</v>
      </c>
      <c r="D34" s="10" t="str">
        <f>IFERROR(IF(E34=0,"",IF(E34&lt;_xlfn.PERCENTILE.INC(($E$13:$E$36,$G$13:$G$36,$I$13:$I$36),0.2),"Baja",IF(E34&lt;_xlfn.PERCENTILE.INC(($E$13:$E$36,$G$13:$G$36,$I$13:$I$36),0.75),"Media","Alta"))),"-")</f>
        <v/>
      </c>
      <c r="E34" s="10"/>
      <c r="F34" s="10"/>
      <c r="G34" s="11"/>
      <c r="H34" s="51"/>
      <c r="I34" s="11"/>
    </row>
    <row r="35" spans="2:9" ht="15.6" x14ac:dyDescent="0.3">
      <c r="B35" s="5">
        <v>22</v>
      </c>
      <c r="C35" s="6" t="s">
        <v>36</v>
      </c>
      <c r="D35" s="7" t="str">
        <f>IFERROR(IF(E35=0,"",IF(E35&lt;_xlfn.PERCENTILE.INC(($E$13:$E$36,$G$13:$G$36,$I$13:$I$36),0.2),"Baja",IF(E35&lt;_xlfn.PERCENTILE.INC(($E$13:$E$36,$G$13:$G$36,$I$13:$I$36),0.75),"Media","Alta"))),"-")</f>
        <v/>
      </c>
      <c r="E35" s="7"/>
      <c r="F35" s="7" t="str">
        <f>IFERROR(IF(G35=0,"",IF(G35&lt;_xlfn.PERCENTILE.INC(($E$13:$E$36,$G$13:$G$36,$I$13:$I$36),0.2),"Baja",IF(G35&lt;_xlfn.PERCENTILE.INC(($E$13:$E$36,$G$13:$G$36,$I$13:$I$36),0.75),"Media","Alta"))),"-")</f>
        <v/>
      </c>
      <c r="G35" s="8"/>
      <c r="H35" s="48"/>
      <c r="I35" s="8"/>
    </row>
    <row r="36" spans="2:9" ht="15.6" x14ac:dyDescent="0.3">
      <c r="B36" s="9">
        <v>23</v>
      </c>
      <c r="C36" s="26" t="s">
        <v>37</v>
      </c>
      <c r="D36" s="10" t="str">
        <f>IFERROR(IF(E36=0,"",IF(E36&lt;_xlfn.PERCENTILE.INC(($E$13:$E$36,$G$13:$G$36,$I$13:$I$36),0.2),"Baja",IF(E36&lt;_xlfn.PERCENTILE.INC(($E$13:$E$36,$G$13:$G$36,$I$13:$I$36),0.75),"Media","Alta"))),"-")</f>
        <v/>
      </c>
      <c r="E36" s="10"/>
      <c r="F36" s="10" t="str">
        <f>IFERROR(IF(G36=0,"",IF(G36&lt;_xlfn.PERCENTILE.INC(($E$13:$E$36,$G$13:$G$36,$I$13:$I$36),0.2),"Baja",IF(G36&lt;_xlfn.PERCENTILE.INC(($E$13:$E$36,$G$13:$G$36,$I$13:$I$36),0.75),"Media","Alta"))),"-")</f>
        <v/>
      </c>
      <c r="G36" s="11"/>
      <c r="H36" s="51"/>
      <c r="I36" s="11"/>
    </row>
    <row r="37" spans="2:9" ht="15.6" x14ac:dyDescent="0.3">
      <c r="B37" s="5" t="s">
        <v>38</v>
      </c>
      <c r="C37" s="6"/>
      <c r="D37" s="12"/>
      <c r="E37" s="13">
        <f>+SUM(E13:E36)</f>
        <v>0</v>
      </c>
      <c r="F37" s="12"/>
      <c r="G37" s="13">
        <f>+SUM(G13:G36)</f>
        <v>0</v>
      </c>
      <c r="H37" s="12"/>
      <c r="I37" s="13">
        <f>+SUM(I13:I36)</f>
        <v>27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9" priority="6">
      <formula>D7=""</formula>
    </cfRule>
  </conditionalFormatting>
  <conditionalFormatting sqref="E7">
    <cfRule type="expression" dxfId="8" priority="5">
      <formula>E7=""</formula>
    </cfRule>
  </conditionalFormatting>
  <conditionalFormatting sqref="C7">
    <cfRule type="expression" dxfId="7" priority="3">
      <formula>C7=""</formula>
    </cfRule>
  </conditionalFormatting>
  <conditionalFormatting sqref="B7">
    <cfRule type="expression" dxfId="6" priority="2">
      <formula>B7=""</formula>
    </cfRule>
  </conditionalFormatting>
  <conditionalFormatting sqref="F7">
    <cfRule type="expression" dxfId="5" priority="1">
      <formula>F7=""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8" orientation="landscape" r:id="rId1"/>
  <headerFooter>
    <oddHeader>&amp;C&amp;F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I37"/>
  <sheetViews>
    <sheetView zoomScale="70" zoomScaleNormal="70" workbookViewId="0">
      <selection activeCell="L24" sqref="L24"/>
    </sheetView>
  </sheetViews>
  <sheetFormatPr baseColWidth="10" defaultRowHeight="14.4" x14ac:dyDescent="0.3"/>
  <cols>
    <col min="1" max="1" width="4.6640625" customWidth="1"/>
    <col min="2" max="9" width="15.6640625" customWidth="1"/>
    <col min="10" max="10" width="4.109375" customWidth="1"/>
    <col min="11" max="16" width="14" bestFit="1" customWidth="1"/>
  </cols>
  <sheetData>
    <row r="2" spans="2:9" ht="22.2" x14ac:dyDescent="0.3">
      <c r="B2" s="83" t="str">
        <f>"PROGRAMA DE OPERACIÓN DEL SERVICIO ("&amp;B7&amp;" - "&amp;C7&amp;")"</f>
        <v>PROGRAMA DE OPERACIÓN DEL SERVICIO (X - Regreso)</v>
      </c>
      <c r="C2" s="83"/>
      <c r="D2" s="83"/>
      <c r="E2" s="83"/>
      <c r="F2" s="83"/>
      <c r="G2" s="83"/>
      <c r="H2" s="83"/>
      <c r="I2" s="83"/>
    </row>
    <row r="4" spans="2:9" s="1" customFormat="1" x14ac:dyDescent="0.3">
      <c r="B4" s="1" t="s">
        <v>0</v>
      </c>
    </row>
    <row r="6" spans="2:9" x14ac:dyDescent="0.3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3">
      <c r="B7" s="44" t="str">
        <f>'[1]Operador UN222'!B41</f>
        <v>X</v>
      </c>
      <c r="C7" s="44" t="str">
        <f>'[1]Operador UN222'!C41</f>
        <v>Regreso</v>
      </c>
      <c r="D7" s="44" t="str">
        <f>'[1]Operador UN222'!E41</f>
        <v>Calle Jose Lira</v>
      </c>
      <c r="E7" s="44" t="str">
        <f>'[1]Operador UN222'!G41</f>
        <v>Ruta 21</v>
      </c>
      <c r="F7" s="44" t="str">
        <f>TAPA!I8</f>
        <v>Elecciones</v>
      </c>
      <c r="G7" s="3"/>
    </row>
    <row r="9" spans="2:9" s="1" customFormat="1" x14ac:dyDescent="0.3">
      <c r="B9" s="1" t="s">
        <v>6</v>
      </c>
    </row>
    <row r="11" spans="2:9" ht="22.5" customHeight="1" x14ac:dyDescent="0.3">
      <c r="B11" s="84" t="s">
        <v>7</v>
      </c>
      <c r="C11" s="84" t="s">
        <v>8</v>
      </c>
      <c r="D11" s="85" t="s">
        <v>9</v>
      </c>
      <c r="E11" s="85"/>
      <c r="F11" s="85" t="s">
        <v>10</v>
      </c>
      <c r="G11" s="85"/>
      <c r="H11" s="85" t="s">
        <v>11</v>
      </c>
      <c r="I11" s="85"/>
    </row>
    <row r="12" spans="2:9" ht="28.8" x14ac:dyDescent="0.3">
      <c r="B12" s="84"/>
      <c r="C12" s="84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</row>
    <row r="13" spans="2:9" ht="15.75" customHeight="1" x14ac:dyDescent="0.3">
      <c r="B13" s="5">
        <v>0</v>
      </c>
      <c r="C13" s="6" t="s">
        <v>14</v>
      </c>
      <c r="D13" s="7" t="str">
        <f>IFERROR(IF(E13=0,"",IF(E13&lt;_xlfn.PERCENTILE.INC(($E$13:$E$36,$G$13:$G$36,$I$13:$I$36),0.2),"Baja",IF(E13&lt;_xlfn.PERCENTILE.INC(($E$13:$E$36,$G$13:$G$36,$I$13:$I$36),0.75),"Media","Alta"))),"-")</f>
        <v/>
      </c>
      <c r="E13" s="8"/>
      <c r="F13" s="7" t="str">
        <f>IFERROR(IF(G13=0,"",IF(G13&lt;_xlfn.PERCENTILE.INC(($E$13:$E$36,$G$13:$G$36,$I$13:$I$36),0.2),"Baja",IF(G13&lt;_xlfn.PERCENTILE.INC(($E$13:$E$36,$G$13:$G$36,$I$13:$I$36),0.75),"Media","Alta"))),"-")</f>
        <v/>
      </c>
      <c r="G13" s="8"/>
      <c r="H13" s="48"/>
      <c r="I13" s="8"/>
    </row>
    <row r="14" spans="2:9" ht="15.6" x14ac:dyDescent="0.3">
      <c r="B14" s="9">
        <v>1</v>
      </c>
      <c r="C14" s="26" t="s">
        <v>15</v>
      </c>
      <c r="D14" s="10" t="str">
        <f>IFERROR(IF(E14=0,"",IF(E14&lt;_xlfn.PERCENTILE.INC(($E$13:$E$36,$G$13:$G$36,$I$13:$I$36),0.2),"Baja",IF(E14&lt;_xlfn.PERCENTILE.INC(($E$13:$E$36,$G$13:$G$36,$I$13:$I$36),0.75),"Media","Alta"))),"-")</f>
        <v/>
      </c>
      <c r="E14" s="11"/>
      <c r="F14" s="10" t="str">
        <f>IFERROR(IF(G14=0,"",IF(G14&lt;_xlfn.PERCENTILE.INC(($E$13:$E$36,$G$13:$G$36,$I$13:$I$36),0.2),"Baja",IF(G14&lt;_xlfn.PERCENTILE.INC(($E$13:$E$36,$G$13:$G$36,$I$13:$I$36),0.75),"Media","Alta"))),"-")</f>
        <v/>
      </c>
      <c r="G14" s="11"/>
      <c r="H14" s="51"/>
      <c r="I14" s="11"/>
    </row>
    <row r="15" spans="2:9" ht="15.6" x14ac:dyDescent="0.3">
      <c r="B15" s="5">
        <v>2</v>
      </c>
      <c r="C15" s="6" t="s">
        <v>16</v>
      </c>
      <c r="D15" s="7" t="str">
        <f>IFERROR(IF(E15=0,"",IF(E15&lt;_xlfn.PERCENTILE.INC(($E$13:$E$36,$G$13:$G$36,$I$13:$I$36),0.2),"Baja",IF(E15&lt;_xlfn.PERCENTILE.INC(($E$13:$E$36,$G$13:$G$36,$I$13:$I$36),0.75),"Media","Alta"))),"-")</f>
        <v/>
      </c>
      <c r="E15" s="8"/>
      <c r="F15" s="7" t="str">
        <f>IFERROR(IF(G15=0,"",IF(G15&lt;_xlfn.PERCENTILE.INC(($E$13:$E$36,$G$13:$G$36,$I$13:$I$36),0.2),"Baja",IF(G15&lt;_xlfn.PERCENTILE.INC(($E$13:$E$36,$G$13:$G$36,$I$13:$I$36),0.75),"Media","Alta"))),"-")</f>
        <v/>
      </c>
      <c r="G15" s="8"/>
      <c r="H15" s="48"/>
      <c r="I15" s="8"/>
    </row>
    <row r="16" spans="2:9" ht="15.6" x14ac:dyDescent="0.3">
      <c r="B16" s="9">
        <v>3</v>
      </c>
      <c r="C16" s="26" t="s">
        <v>17</v>
      </c>
      <c r="D16" s="10" t="str">
        <f>IFERROR(IF(E16=0,"",IF(E16&lt;_xlfn.PERCENTILE.INC(($E$13:$E$36,$G$13:$G$36,$I$13:$I$36),0.2),"Baja",IF(E16&lt;_xlfn.PERCENTILE.INC(($E$13:$E$36,$G$13:$G$36,$I$13:$I$36),0.75),"Media","Alta"))),"-")</f>
        <v/>
      </c>
      <c r="E16" s="11"/>
      <c r="F16" s="10" t="str">
        <f>IFERROR(IF(G16=0,"",IF(G16&lt;_xlfn.PERCENTILE.INC(($E$13:$E$36,$G$13:$G$36,$I$13:$I$36),0.2),"Baja",IF(G16&lt;_xlfn.PERCENTILE.INC(($E$13:$E$36,$G$13:$G$36,$I$13:$I$36),0.75),"Media","Alta"))),"-")</f>
        <v/>
      </c>
      <c r="G16" s="11"/>
      <c r="H16" s="51"/>
      <c r="I16" s="11"/>
    </row>
    <row r="17" spans="2:9" ht="15.6" x14ac:dyDescent="0.3">
      <c r="B17" s="5">
        <v>4</v>
      </c>
      <c r="C17" s="6" t="s">
        <v>18</v>
      </c>
      <c r="D17" s="7" t="str">
        <f>IFERROR(IF(E17=0,"",IF(E17&lt;_xlfn.PERCENTILE.INC(($E$13:$E$36,$G$13:$G$36,$I$13:$I$36),0.2),"Baja",IF(E17&lt;_xlfn.PERCENTILE.INC(($E$13:$E$36,$G$13:$G$36,$I$13:$I$36),0.75),"Media","Alta"))),"-")</f>
        <v/>
      </c>
      <c r="E17" s="8"/>
      <c r="F17" s="7" t="str">
        <f>IFERROR(IF(G17=0,"",IF(G17&lt;_xlfn.PERCENTILE.INC(($E$13:$E$36,$G$13:$G$36,$I$13:$I$36),0.2),"Baja",IF(G17&lt;_xlfn.PERCENTILE.INC(($E$13:$E$36,$G$13:$G$36,$I$13:$I$36),0.75),"Media","Alta"))),"-")</f>
        <v/>
      </c>
      <c r="G17" s="8"/>
      <c r="H17" s="48"/>
      <c r="I17" s="8"/>
    </row>
    <row r="18" spans="2:9" ht="15.6" x14ac:dyDescent="0.3">
      <c r="B18" s="9">
        <v>5</v>
      </c>
      <c r="C18" s="26" t="s">
        <v>19</v>
      </c>
      <c r="D18" s="23" t="str">
        <f>IFERROR(IF(E18=0,"",IF(E18&lt;_xlfn.PERCENTILE.INC(($E$13:$E$36,$G$13:$G$36,$I$13:$I$36),0.2),"Baja",IF(E18&lt;_xlfn.PERCENTILE.INC(($E$13:$E$36,$G$13:$G$36,$I$13:$I$36),0.75),"Media","Alta"))),"-")</f>
        <v/>
      </c>
      <c r="E18" s="11"/>
      <c r="F18" s="10"/>
      <c r="G18" s="11"/>
      <c r="H18" s="51"/>
      <c r="I18" s="11"/>
    </row>
    <row r="19" spans="2:9" ht="15.6" x14ac:dyDescent="0.3">
      <c r="B19" s="5">
        <v>6</v>
      </c>
      <c r="C19" s="6" t="s">
        <v>20</v>
      </c>
      <c r="D19" s="22" t="str">
        <f>IFERROR(IF(E19=0,"",IF(E19&lt;_xlfn.PERCENTILE.INC(($E$13:$E$36,$G$13:$G$36,$I$13:$I$36),0.2),"Baja",IF(E19&lt;_xlfn.PERCENTILE.INC(($E$13:$E$36,$G$13:$G$36,$I$13:$I$36),0.75),"Media","Alta"))),"-")</f>
        <v/>
      </c>
      <c r="E19" s="8"/>
      <c r="F19" s="7"/>
      <c r="G19" s="8"/>
      <c r="H19" s="48"/>
      <c r="I19" s="8"/>
    </row>
    <row r="20" spans="2:9" ht="15.6" x14ac:dyDescent="0.3">
      <c r="B20" s="9">
        <v>7</v>
      </c>
      <c r="C20" s="26" t="s">
        <v>21</v>
      </c>
      <c r="D20" s="23" t="str">
        <f>IFERROR(IF(E20=0,"",IF(E20&lt;_xlfn.PERCENTILE.INC(($E$13:$E$36,$G$13:$G$36,$I$13:$I$36),0.2),"Baja",IF(E20&lt;_xlfn.PERCENTILE.INC(($E$13:$E$36,$G$13:$G$36,$I$13:$I$36),0.75),"Media","Alta"))),"-")</f>
        <v/>
      </c>
      <c r="E20" s="52"/>
      <c r="F20" s="10"/>
      <c r="G20" s="11"/>
      <c r="H20" s="51"/>
      <c r="I20" s="11"/>
    </row>
    <row r="21" spans="2:9" ht="15.6" x14ac:dyDescent="0.3">
      <c r="B21" s="5">
        <v>8</v>
      </c>
      <c r="C21" s="6" t="s">
        <v>22</v>
      </c>
      <c r="D21" s="22" t="str">
        <f>IFERROR(IF(E21=0,"",IF(E21&lt;_xlfn.PERCENTILE.INC(($E$13:$E$36,$G$13:$G$36,$I$13:$I$36),0.2),"Baja",IF(E21&lt;_xlfn.PERCENTILE.INC(($E$13:$E$36,$G$13:$G$36,$I$13:$I$36),0.75),"Media","Alta"))),"-")</f>
        <v/>
      </c>
      <c r="E21" s="49"/>
      <c r="F21" s="7"/>
      <c r="G21" s="8"/>
      <c r="H21" s="48" t="s">
        <v>82</v>
      </c>
      <c r="I21" s="61">
        <v>1</v>
      </c>
    </row>
    <row r="22" spans="2:9" ht="15.6" x14ac:dyDescent="0.3">
      <c r="B22" s="9">
        <v>9</v>
      </c>
      <c r="C22" s="26" t="s">
        <v>23</v>
      </c>
      <c r="D22" s="23" t="str">
        <f>IFERROR(IF(E22=0,"",IF(E22&lt;_xlfn.PERCENTILE.INC(($E$13:$E$36,$G$13:$G$36,$I$13:$I$36),0.2),"Baja",IF(E22&lt;_xlfn.PERCENTILE.INC(($E$13:$E$36,$G$13:$G$36,$I$13:$I$36),0.75),"Media","Alta"))),"-")</f>
        <v/>
      </c>
      <c r="E22" s="52"/>
      <c r="F22" s="10"/>
      <c r="G22" s="52"/>
      <c r="H22" s="51" t="s">
        <v>82</v>
      </c>
      <c r="I22" s="60">
        <v>2</v>
      </c>
    </row>
    <row r="23" spans="2:9" ht="15.6" x14ac:dyDescent="0.3">
      <c r="B23" s="5">
        <v>10</v>
      </c>
      <c r="C23" s="6" t="s">
        <v>24</v>
      </c>
      <c r="D23" s="22" t="str">
        <f>IFERROR(IF(E23=0,"",IF(E23&lt;_xlfn.PERCENTILE.INC(($E$13:$E$36,$G$13:$G$36,$I$13:$I$36),0.2),"Baja",IF(E23&lt;_xlfn.PERCENTILE.INC(($E$13:$E$36,$G$13:$G$36,$I$13:$I$36),0.75),"Media","Alta"))),"-")</f>
        <v/>
      </c>
      <c r="E23" s="49"/>
      <c r="F23" s="7"/>
      <c r="G23" s="49"/>
      <c r="H23" s="48" t="s">
        <v>82</v>
      </c>
      <c r="I23" s="61">
        <v>2</v>
      </c>
    </row>
    <row r="24" spans="2:9" ht="15.6" x14ac:dyDescent="0.3">
      <c r="B24" s="9">
        <v>11</v>
      </c>
      <c r="C24" s="26" t="s">
        <v>25</v>
      </c>
      <c r="D24" s="23" t="str">
        <f>IFERROR(IF(E24=0,"",IF(E24&lt;_xlfn.PERCENTILE.INC(($E$13:$E$36,$G$13:$G$36,$I$13:$I$36),0.2),"Baja",IF(E24&lt;_xlfn.PERCENTILE.INC(($E$13:$E$36,$G$13:$G$36,$I$13:$I$36),0.75),"Media","Alta"))),"-")</f>
        <v/>
      </c>
      <c r="E24" s="52"/>
      <c r="F24" s="10"/>
      <c r="G24" s="52"/>
      <c r="H24" s="51" t="s">
        <v>82</v>
      </c>
      <c r="I24" s="60">
        <v>2</v>
      </c>
    </row>
    <row r="25" spans="2:9" ht="15.6" x14ac:dyDescent="0.3">
      <c r="B25" s="5">
        <v>12</v>
      </c>
      <c r="C25" s="6" t="s">
        <v>26</v>
      </c>
      <c r="D25" s="22" t="str">
        <f>IFERROR(IF(E25=0,"",IF(E25&lt;_xlfn.PERCENTILE.INC(($E$13:$E$36,$G$13:$G$36,$I$13:$I$36),0.2),"Baja",IF(E25&lt;_xlfn.PERCENTILE.INC(($E$13:$E$36,$G$13:$G$36,$I$13:$I$36),0.75),"Media","Alta"))),"-")</f>
        <v/>
      </c>
      <c r="E25" s="49"/>
      <c r="F25" s="7"/>
      <c r="G25" s="49"/>
      <c r="H25" s="48" t="s">
        <v>82</v>
      </c>
      <c r="I25" s="61">
        <v>3</v>
      </c>
    </row>
    <row r="26" spans="2:9" ht="15.6" x14ac:dyDescent="0.3">
      <c r="B26" s="9">
        <v>13</v>
      </c>
      <c r="C26" s="26" t="s">
        <v>27</v>
      </c>
      <c r="D26" s="23" t="str">
        <f>IFERROR(IF(E26=0,"",IF(E26&lt;_xlfn.PERCENTILE.INC(($E$13:$E$36,$G$13:$G$36,$I$13:$I$36),0.2),"Baja",IF(E26&lt;_xlfn.PERCENTILE.INC(($E$13:$E$36,$G$13:$G$36,$I$13:$I$36),0.75),"Media","Alta"))),"-")</f>
        <v/>
      </c>
      <c r="E26" s="52"/>
      <c r="F26" s="10"/>
      <c r="G26" s="52"/>
      <c r="H26" s="51" t="s">
        <v>82</v>
      </c>
      <c r="I26" s="60">
        <v>3</v>
      </c>
    </row>
    <row r="27" spans="2:9" ht="15.6" x14ac:dyDescent="0.3">
      <c r="B27" s="5">
        <v>14</v>
      </c>
      <c r="C27" s="6" t="s">
        <v>28</v>
      </c>
      <c r="D27" s="22" t="str">
        <f>IFERROR(IF(E27=0,"",IF(E27&lt;_xlfn.PERCENTILE.INC(($E$13:$E$36,$G$13:$G$36,$I$13:$I$36),0.2),"Baja",IF(E27&lt;_xlfn.PERCENTILE.INC(($E$13:$E$36,$G$13:$G$36,$I$13:$I$36),0.75),"Media","Alta"))),"-")</f>
        <v/>
      </c>
      <c r="E27" s="49"/>
      <c r="F27" s="7"/>
      <c r="G27" s="49"/>
      <c r="H27" s="48" t="s">
        <v>82</v>
      </c>
      <c r="I27" s="61">
        <v>3</v>
      </c>
    </row>
    <row r="28" spans="2:9" ht="15.6" x14ac:dyDescent="0.3">
      <c r="B28" s="9">
        <v>15</v>
      </c>
      <c r="C28" s="26" t="s">
        <v>29</v>
      </c>
      <c r="D28" s="23" t="str">
        <f>IFERROR(IF(E28=0,"",IF(E28&lt;_xlfn.PERCENTILE.INC(($E$13:$E$36,$G$13:$G$36,$I$13:$I$36),0.2),"Baja",IF(E28&lt;_xlfn.PERCENTILE.INC(($E$13:$E$36,$G$13:$G$36,$I$13:$I$36),0.75),"Media","Alta"))),"-")</f>
        <v/>
      </c>
      <c r="E28" s="52"/>
      <c r="F28" s="10"/>
      <c r="G28" s="52"/>
      <c r="H28" s="51" t="s">
        <v>82</v>
      </c>
      <c r="I28" s="60">
        <v>3</v>
      </c>
    </row>
    <row r="29" spans="2:9" ht="15.6" x14ac:dyDescent="0.3">
      <c r="B29" s="5">
        <v>16</v>
      </c>
      <c r="C29" s="6" t="s">
        <v>30</v>
      </c>
      <c r="D29" s="22" t="str">
        <f>IFERROR(IF(E29=0,"",IF(E29&lt;_xlfn.PERCENTILE.INC(($E$13:$E$36,$G$13:$G$36,$I$13:$I$36),0.2),"Baja",IF(E29&lt;_xlfn.PERCENTILE.INC(($E$13:$E$36,$G$13:$G$36,$I$13:$I$36),0.75),"Media","Alta"))),"-")</f>
        <v/>
      </c>
      <c r="E29" s="49"/>
      <c r="F29" s="7"/>
      <c r="G29" s="49"/>
      <c r="H29" s="48" t="s">
        <v>82</v>
      </c>
      <c r="I29" s="61">
        <v>2</v>
      </c>
    </row>
    <row r="30" spans="2:9" ht="15.6" x14ac:dyDescent="0.3">
      <c r="B30" s="9">
        <v>17</v>
      </c>
      <c r="C30" s="26" t="s">
        <v>31</v>
      </c>
      <c r="D30" s="23" t="str">
        <f>IFERROR(IF(E30=0,"",IF(E30&lt;_xlfn.PERCENTILE.INC(($E$13:$E$36,$G$13:$G$36,$I$13:$I$36),0.2),"Baja",IF(E30&lt;_xlfn.PERCENTILE.INC(($E$13:$E$36,$G$13:$G$36,$I$13:$I$36),0.75),"Media","Alta"))),"-")</f>
        <v/>
      </c>
      <c r="E30" s="52"/>
      <c r="F30" s="10"/>
      <c r="G30" s="52"/>
      <c r="H30" s="51" t="s">
        <v>82</v>
      </c>
      <c r="I30" s="60">
        <v>2</v>
      </c>
    </row>
    <row r="31" spans="2:9" ht="15.6" x14ac:dyDescent="0.3">
      <c r="B31" s="5">
        <v>18</v>
      </c>
      <c r="C31" s="6" t="s">
        <v>32</v>
      </c>
      <c r="D31" s="22" t="str">
        <f>IFERROR(IF(E31=0,"",IF(E31&lt;_xlfn.PERCENTILE.INC(($E$13:$E$36,$G$13:$G$36,$I$13:$I$36),0.2),"Baja",IF(E31&lt;_xlfn.PERCENTILE.INC(($E$13:$E$36,$G$13:$G$36,$I$13:$I$36),0.75),"Media","Alta"))),"-")</f>
        <v/>
      </c>
      <c r="E31" s="49"/>
      <c r="F31" s="7"/>
      <c r="G31" s="8"/>
      <c r="H31" s="48" t="s">
        <v>82</v>
      </c>
      <c r="I31" s="61">
        <v>1</v>
      </c>
    </row>
    <row r="32" spans="2:9" ht="15.6" x14ac:dyDescent="0.3">
      <c r="B32" s="9">
        <v>19</v>
      </c>
      <c r="C32" s="26" t="s">
        <v>33</v>
      </c>
      <c r="D32" s="23" t="str">
        <f>IFERROR(IF(E32=0,"",IF(E32&lt;_xlfn.PERCENTILE.INC(($E$13:$E$36,$G$13:$G$36,$I$13:$I$36),0.2),"Baja",IF(E32&lt;_xlfn.PERCENTILE.INC(($E$13:$E$36,$G$13:$G$36,$I$13:$I$36),0.75),"Media","Alta"))),"-")</f>
        <v/>
      </c>
      <c r="E32" s="52"/>
      <c r="F32" s="10"/>
      <c r="G32" s="11"/>
      <c r="H32" s="51"/>
      <c r="I32" s="11"/>
    </row>
    <row r="33" spans="2:9" ht="15.6" x14ac:dyDescent="0.3">
      <c r="B33" s="5">
        <v>20</v>
      </c>
      <c r="C33" s="6" t="s">
        <v>34</v>
      </c>
      <c r="D33" s="22" t="str">
        <f>IFERROR(IF(E33=0,"",IF(E33&lt;_xlfn.PERCENTILE.INC(($E$13:$E$36,$G$13:$G$36,$I$13:$I$36),0.2),"Baja",IF(E33&lt;_xlfn.PERCENTILE.INC(($E$13:$E$36,$G$13:$G$36,$I$13:$I$36),0.75),"Media","Alta"))),"-")</f>
        <v/>
      </c>
      <c r="E33" s="8"/>
      <c r="F33" s="7" t="str">
        <f>IFERROR(IF(G33=0,"",IF(G33&lt;_xlfn.PERCENTILE.INC(($E$13:$E$36,$G$13:$G$36,$I$13:$I$36),0.2),"Baja",IF(G33&lt;_xlfn.PERCENTILE.INC(($E$13:$E$36,$G$13:$G$36,$I$13:$I$36),0.75),"Media","Alta"))),"-")</f>
        <v/>
      </c>
      <c r="G33" s="8"/>
      <c r="H33" s="48"/>
      <c r="I33" s="8"/>
    </row>
    <row r="34" spans="2:9" ht="15.6" x14ac:dyDescent="0.3">
      <c r="B34" s="9">
        <v>21</v>
      </c>
      <c r="C34" s="26" t="s">
        <v>35</v>
      </c>
      <c r="D34" s="10" t="str">
        <f>IFERROR(IF(E34=0,"",IF(E34&lt;_xlfn.PERCENTILE.INC(($E$13:$E$36,$G$13:$G$36,$I$13:$I$36),0.2),"Baja",IF(E34&lt;_xlfn.PERCENTILE.INC(($E$13:$E$36,$G$13:$G$36,$I$13:$I$36),0.75),"Media","Alta"))),"-")</f>
        <v/>
      </c>
      <c r="E34" s="11"/>
      <c r="F34" s="10" t="str">
        <f>IFERROR(IF(G34=0,"",IF(G34&lt;_xlfn.PERCENTILE.INC(($E$13:$E$36,$G$13:$G$36,$I$13:$I$36),0.2),"Baja",IF(G34&lt;_xlfn.PERCENTILE.INC(($E$13:$E$36,$G$13:$G$36,$I$13:$I$36),0.75),"Media","Alta"))),"-")</f>
        <v/>
      </c>
      <c r="G34" s="11"/>
      <c r="H34" s="51"/>
      <c r="I34" s="11"/>
    </row>
    <row r="35" spans="2:9" ht="15.6" x14ac:dyDescent="0.3">
      <c r="B35" s="5">
        <v>22</v>
      </c>
      <c r="C35" s="6" t="s">
        <v>36</v>
      </c>
      <c r="D35" s="7" t="str">
        <f>IFERROR(IF(E35=0,"",IF(E35&lt;_xlfn.PERCENTILE.INC(($E$13:$E$36,$G$13:$G$36,$I$13:$I$36),0.2),"Baja",IF(E35&lt;_xlfn.PERCENTILE.INC(($E$13:$E$36,$G$13:$G$36,$I$13:$I$36),0.75),"Media","Alta"))),"-")</f>
        <v/>
      </c>
      <c r="E35" s="8"/>
      <c r="F35" s="7"/>
      <c r="G35" s="8"/>
      <c r="H35" s="48"/>
      <c r="I35" s="8"/>
    </row>
    <row r="36" spans="2:9" ht="15.6" x14ac:dyDescent="0.3">
      <c r="B36" s="9">
        <v>23</v>
      </c>
      <c r="C36" s="26" t="s">
        <v>37</v>
      </c>
      <c r="D36" s="10" t="str">
        <f>IFERROR(IF(E36=0,"",IF(E36&lt;_xlfn.PERCENTILE.INC(($E$13:$E$36,$G$13:$G$36,$I$13:$I$36),0.2),"Baja",IF(E36&lt;_xlfn.PERCENTILE.INC(($E$13:$E$36,$G$13:$G$36,$I$13:$I$36),0.75),"Media","Alta"))),"-")</f>
        <v/>
      </c>
      <c r="E36" s="11"/>
      <c r="F36" s="10" t="str">
        <f>IFERROR(IF(G36=0,"",IF(G36&lt;_xlfn.PERCENTILE.INC(($E$13:$E$36,$G$13:$G$36,$I$13:$I$36),0.2),"Baja",IF(G36&lt;_xlfn.PERCENTILE.INC(($E$13:$E$36,$G$13:$G$36,$I$13:$I$36),0.75),"Media","Alta"))),"-")</f>
        <v/>
      </c>
      <c r="G36" s="11"/>
      <c r="H36" s="51"/>
      <c r="I36" s="11"/>
    </row>
    <row r="37" spans="2:9" ht="15.6" x14ac:dyDescent="0.3">
      <c r="B37" s="5" t="s">
        <v>38</v>
      </c>
      <c r="C37" s="6"/>
      <c r="D37" s="12"/>
      <c r="E37" s="13">
        <f>+SUM(E13:E36)</f>
        <v>0</v>
      </c>
      <c r="F37" s="12"/>
      <c r="G37" s="13">
        <f>+SUM(G13:G36)</f>
        <v>0</v>
      </c>
      <c r="H37" s="12"/>
      <c r="I37" s="13">
        <f>+SUM(I13:I36)</f>
        <v>24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4" priority="6">
      <formula>D7=""</formula>
    </cfRule>
  </conditionalFormatting>
  <conditionalFormatting sqref="E7">
    <cfRule type="expression" dxfId="3" priority="5">
      <formula>E7=""</formula>
    </cfRule>
  </conditionalFormatting>
  <conditionalFormatting sqref="C7">
    <cfRule type="expression" dxfId="2" priority="3">
      <formula>C7=""</formula>
    </cfRule>
  </conditionalFormatting>
  <conditionalFormatting sqref="B7">
    <cfRule type="expression" dxfId="1" priority="2">
      <formula>B7=""</formula>
    </cfRule>
  </conditionalFormatting>
  <conditionalFormatting sqref="F7">
    <cfRule type="expression" dxfId="0" priority="1">
      <formula>F7=""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56" scale="85" orientation="landscape" r:id="rId1"/>
  <headerFooter>
    <oddHeader>&amp;C&amp;F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2">
    <tabColor rgb="FFFFC000"/>
  </sheetPr>
  <dimension ref="A1:J26"/>
  <sheetViews>
    <sheetView zoomScale="70" zoomScaleNormal="70" workbookViewId="0">
      <selection activeCell="J22" sqref="J22"/>
    </sheetView>
  </sheetViews>
  <sheetFormatPr baseColWidth="10" defaultColWidth="11.44140625" defaultRowHeight="14.4" x14ac:dyDescent="0.3"/>
  <cols>
    <col min="1" max="1" width="3.33203125" customWidth="1"/>
    <col min="2" max="2" width="18.33203125" style="15" customWidth="1"/>
    <col min="3" max="3" width="19.44140625" style="15" customWidth="1"/>
    <col min="4" max="4" width="15.33203125" style="18" customWidth="1"/>
    <col min="5" max="7" width="15.33203125" style="15" customWidth="1"/>
    <col min="8" max="8" width="18.6640625" style="15" customWidth="1"/>
    <col min="9" max="9" width="16.109375" style="15" bestFit="1" customWidth="1"/>
    <col min="10" max="10" width="16" style="14" customWidth="1"/>
    <col min="11" max="11" width="8.88671875" style="14" customWidth="1"/>
    <col min="12" max="16384" width="11.44140625" style="14"/>
  </cols>
  <sheetData>
    <row r="1" spans="1:10" x14ac:dyDescent="0.3">
      <c r="B1" s="14"/>
      <c r="D1" s="15"/>
      <c r="H1" s="14"/>
      <c r="I1" s="14"/>
    </row>
    <row r="2" spans="1:10" ht="22.2" x14ac:dyDescent="0.45">
      <c r="B2" s="82" t="s">
        <v>60</v>
      </c>
      <c r="C2" s="82"/>
      <c r="D2" s="82"/>
      <c r="E2" s="82"/>
      <c r="F2" s="82"/>
      <c r="G2" s="82"/>
      <c r="H2" s="82"/>
      <c r="I2" s="82"/>
      <c r="J2" s="82"/>
    </row>
    <row r="3" spans="1:10" customFormat="1" x14ac:dyDescent="0.3"/>
    <row r="4" spans="1:10" ht="16.2" x14ac:dyDescent="0.35">
      <c r="B4" s="16" t="s">
        <v>58</v>
      </c>
      <c r="D4" s="15"/>
      <c r="G4" s="14"/>
      <c r="H4" s="14"/>
      <c r="I4" s="14"/>
    </row>
    <row r="5" spans="1:10" ht="6.75" customHeight="1" x14ac:dyDescent="0.3">
      <c r="B5" s="14"/>
      <c r="D5" s="15"/>
      <c r="H5" s="14"/>
      <c r="I5" s="14"/>
    </row>
    <row r="6" spans="1:10" s="29" customFormat="1" ht="24" customHeight="1" x14ac:dyDescent="0.3">
      <c r="A6" s="28"/>
      <c r="B6" s="77" t="s">
        <v>46</v>
      </c>
      <c r="C6" s="78"/>
      <c r="D6" s="79" t="s">
        <v>69</v>
      </c>
      <c r="E6" s="80"/>
      <c r="F6" s="80"/>
      <c r="G6" s="81"/>
      <c r="I6" s="30" t="s">
        <v>47</v>
      </c>
      <c r="J6" s="59" t="s">
        <v>70</v>
      </c>
    </row>
    <row r="7" spans="1:10" customFormat="1" x14ac:dyDescent="0.3"/>
    <row r="8" spans="1:10" x14ac:dyDescent="0.3">
      <c r="B8" s="14"/>
      <c r="D8" s="15"/>
      <c r="H8" s="14"/>
      <c r="I8" s="14"/>
    </row>
    <row r="9" spans="1:10" ht="16.2" x14ac:dyDescent="0.35">
      <c r="B9" s="16" t="s">
        <v>59</v>
      </c>
      <c r="D9" s="15"/>
      <c r="H9" s="14"/>
      <c r="I9" s="14"/>
    </row>
    <row r="10" spans="1:10" ht="13.95" customHeight="1" x14ac:dyDescent="0.3">
      <c r="B10" s="14"/>
      <c r="D10" s="15"/>
      <c r="H10" s="14"/>
      <c r="I10" s="14"/>
    </row>
    <row r="11" spans="1:10" ht="30.75" customHeight="1" x14ac:dyDescent="0.3">
      <c r="B11" s="17" t="s">
        <v>1</v>
      </c>
      <c r="C11" s="17" t="s">
        <v>2</v>
      </c>
      <c r="D11" s="76" t="s">
        <v>3</v>
      </c>
      <c r="E11" s="76"/>
      <c r="F11" s="76" t="s">
        <v>4</v>
      </c>
      <c r="G11" s="76"/>
      <c r="H11" s="32" t="s">
        <v>57</v>
      </c>
      <c r="I11" s="14"/>
    </row>
    <row r="12" spans="1:10" x14ac:dyDescent="0.3">
      <c r="B12" s="57" t="s">
        <v>71</v>
      </c>
      <c r="C12" s="57" t="s">
        <v>40</v>
      </c>
      <c r="D12" s="73" t="s">
        <v>76</v>
      </c>
      <c r="E12" s="74"/>
      <c r="F12" s="73" t="s">
        <v>77</v>
      </c>
      <c r="G12" s="74"/>
      <c r="H12" s="31" t="s">
        <v>81</v>
      </c>
      <c r="I12" s="14"/>
    </row>
    <row r="13" spans="1:10" x14ac:dyDescent="0.3">
      <c r="B13" s="57" t="s">
        <v>71</v>
      </c>
      <c r="C13" s="57" t="s">
        <v>39</v>
      </c>
      <c r="D13" s="73" t="s">
        <v>77</v>
      </c>
      <c r="E13" s="74"/>
      <c r="F13" s="73" t="s">
        <v>76</v>
      </c>
      <c r="G13" s="74"/>
      <c r="H13" s="31" t="s">
        <v>81</v>
      </c>
      <c r="I13" s="14"/>
    </row>
    <row r="14" spans="1:10" x14ac:dyDescent="0.3">
      <c r="B14" s="57" t="s">
        <v>72</v>
      </c>
      <c r="C14" s="57" t="s">
        <v>40</v>
      </c>
      <c r="D14" s="73" t="s">
        <v>76</v>
      </c>
      <c r="E14" s="74"/>
      <c r="F14" s="73" t="s">
        <v>78</v>
      </c>
      <c r="G14" s="74"/>
      <c r="H14" s="31" t="s">
        <v>81</v>
      </c>
      <c r="I14" s="14"/>
    </row>
    <row r="15" spans="1:10" x14ac:dyDescent="0.3">
      <c r="B15" s="57" t="s">
        <v>72</v>
      </c>
      <c r="C15" s="57" t="s">
        <v>39</v>
      </c>
      <c r="D15" s="73" t="s">
        <v>78</v>
      </c>
      <c r="E15" s="74"/>
      <c r="F15" s="73" t="s">
        <v>76</v>
      </c>
      <c r="G15" s="74"/>
      <c r="H15" s="31" t="s">
        <v>81</v>
      </c>
      <c r="I15" s="14"/>
    </row>
    <row r="16" spans="1:10" x14ac:dyDescent="0.3">
      <c r="B16" s="57" t="s">
        <v>73</v>
      </c>
      <c r="C16" s="57" t="s">
        <v>40</v>
      </c>
      <c r="D16" s="73" t="s">
        <v>76</v>
      </c>
      <c r="E16" s="74"/>
      <c r="F16" s="73" t="s">
        <v>77</v>
      </c>
      <c r="G16" s="74"/>
      <c r="H16" s="31" t="s">
        <v>81</v>
      </c>
      <c r="I16" s="14"/>
    </row>
    <row r="17" spans="2:10" x14ac:dyDescent="0.3">
      <c r="B17" s="57" t="s">
        <v>73</v>
      </c>
      <c r="C17" s="57" t="s">
        <v>39</v>
      </c>
      <c r="D17" s="73" t="s">
        <v>77</v>
      </c>
      <c r="E17" s="74"/>
      <c r="F17" s="73" t="s">
        <v>76</v>
      </c>
      <c r="G17" s="74"/>
      <c r="H17" s="31" t="s">
        <v>81</v>
      </c>
      <c r="I17" s="14"/>
    </row>
    <row r="18" spans="2:10" x14ac:dyDescent="0.3">
      <c r="B18" s="57" t="s">
        <v>74</v>
      </c>
      <c r="C18" s="57" t="s">
        <v>40</v>
      </c>
      <c r="D18" s="73" t="s">
        <v>76</v>
      </c>
      <c r="E18" s="74"/>
      <c r="F18" s="73" t="s">
        <v>77</v>
      </c>
      <c r="G18" s="74"/>
      <c r="H18" s="31" t="s">
        <v>81</v>
      </c>
      <c r="I18" s="14"/>
    </row>
    <row r="19" spans="2:10" x14ac:dyDescent="0.3">
      <c r="B19" s="57" t="s">
        <v>74</v>
      </c>
      <c r="C19" s="57" t="s">
        <v>39</v>
      </c>
      <c r="D19" s="73" t="s">
        <v>77</v>
      </c>
      <c r="E19" s="74"/>
      <c r="F19" s="73" t="s">
        <v>76</v>
      </c>
      <c r="G19" s="74"/>
      <c r="H19" s="31" t="s">
        <v>81</v>
      </c>
      <c r="I19" s="14"/>
    </row>
    <row r="20" spans="2:10" x14ac:dyDescent="0.3">
      <c r="B20" s="57" t="s">
        <v>75</v>
      </c>
      <c r="C20" s="57" t="s">
        <v>40</v>
      </c>
      <c r="D20" s="73" t="s">
        <v>76</v>
      </c>
      <c r="E20" s="74"/>
      <c r="F20" s="73" t="s">
        <v>79</v>
      </c>
      <c r="G20" s="74"/>
      <c r="H20" s="31" t="s">
        <v>81</v>
      </c>
      <c r="I20" s="14"/>
    </row>
    <row r="21" spans="2:10" x14ac:dyDescent="0.3">
      <c r="B21" s="57" t="s">
        <v>75</v>
      </c>
      <c r="C21" s="57" t="s">
        <v>39</v>
      </c>
      <c r="D21" s="73" t="s">
        <v>79</v>
      </c>
      <c r="E21" s="74"/>
      <c r="F21" s="73" t="s">
        <v>76</v>
      </c>
      <c r="G21" s="75"/>
      <c r="H21" s="31" t="s">
        <v>81</v>
      </c>
      <c r="I21" s="14"/>
    </row>
    <row r="23" spans="2:10" x14ac:dyDescent="0.3">
      <c r="J23" s="21"/>
    </row>
    <row r="24" spans="2:10" x14ac:dyDescent="0.3">
      <c r="J24" s="21"/>
    </row>
    <row r="25" spans="2:10" x14ac:dyDescent="0.3">
      <c r="J25" s="21"/>
    </row>
    <row r="26" spans="2:10" x14ac:dyDescent="0.3">
      <c r="J26" s="21"/>
    </row>
  </sheetData>
  <mergeCells count="25">
    <mergeCell ref="D14:E14"/>
    <mergeCell ref="F14:G14"/>
    <mergeCell ref="D12:E12"/>
    <mergeCell ref="F12:G12"/>
    <mergeCell ref="D13:E13"/>
    <mergeCell ref="F13:G13"/>
    <mergeCell ref="D11:E11"/>
    <mergeCell ref="F11:G11"/>
    <mergeCell ref="B6:C6"/>
    <mergeCell ref="D6:G6"/>
    <mergeCell ref="B2:J2"/>
    <mergeCell ref="D21:E21"/>
    <mergeCell ref="F21:G21"/>
    <mergeCell ref="D15:E15"/>
    <mergeCell ref="F15:G15"/>
    <mergeCell ref="D20:E20"/>
    <mergeCell ref="F20:G20"/>
    <mergeCell ref="D19:E19"/>
    <mergeCell ref="F19:G19"/>
    <mergeCell ref="D16:E16"/>
    <mergeCell ref="F16:G16"/>
    <mergeCell ref="D17:E17"/>
    <mergeCell ref="F17:G17"/>
    <mergeCell ref="D18:E18"/>
    <mergeCell ref="F18:G18"/>
  </mergeCells>
  <conditionalFormatting sqref="D6:G6">
    <cfRule type="expression" dxfId="91" priority="42">
      <formula>D6=""</formula>
    </cfRule>
  </conditionalFormatting>
  <conditionalFormatting sqref="J6">
    <cfRule type="expression" dxfId="90" priority="41">
      <formula>J6=""</formula>
    </cfRule>
  </conditionalFormatting>
  <conditionalFormatting sqref="B12">
    <cfRule type="expression" dxfId="89" priority="40">
      <formula>B12=""</formula>
    </cfRule>
  </conditionalFormatting>
  <conditionalFormatting sqref="B13">
    <cfRule type="expression" dxfId="88" priority="39">
      <formula>B13=""</formula>
    </cfRule>
  </conditionalFormatting>
  <conditionalFormatting sqref="B14">
    <cfRule type="expression" dxfId="87" priority="38">
      <formula>B14=""</formula>
    </cfRule>
  </conditionalFormatting>
  <conditionalFormatting sqref="B15">
    <cfRule type="expression" dxfId="86" priority="37">
      <formula>B15=""</formula>
    </cfRule>
  </conditionalFormatting>
  <conditionalFormatting sqref="B16">
    <cfRule type="expression" dxfId="85" priority="36">
      <formula>B16=""</formula>
    </cfRule>
  </conditionalFormatting>
  <conditionalFormatting sqref="B17">
    <cfRule type="expression" dxfId="84" priority="35">
      <formula>B17=""</formula>
    </cfRule>
  </conditionalFormatting>
  <conditionalFormatting sqref="B18">
    <cfRule type="expression" dxfId="83" priority="34">
      <formula>B18=""</formula>
    </cfRule>
  </conditionalFormatting>
  <conditionalFormatting sqref="B19">
    <cfRule type="expression" dxfId="82" priority="33">
      <formula>B19=""</formula>
    </cfRule>
  </conditionalFormatting>
  <conditionalFormatting sqref="B20">
    <cfRule type="expression" dxfId="81" priority="32">
      <formula>B20=""</formula>
    </cfRule>
  </conditionalFormatting>
  <conditionalFormatting sqref="B21">
    <cfRule type="expression" dxfId="80" priority="31">
      <formula>B21=""</formula>
    </cfRule>
  </conditionalFormatting>
  <conditionalFormatting sqref="C12">
    <cfRule type="expression" dxfId="79" priority="30">
      <formula>C12=""</formula>
    </cfRule>
  </conditionalFormatting>
  <conditionalFormatting sqref="C13">
    <cfRule type="expression" dxfId="78" priority="29">
      <formula>C13=""</formula>
    </cfRule>
  </conditionalFormatting>
  <conditionalFormatting sqref="C14">
    <cfRule type="expression" dxfId="77" priority="28">
      <formula>C14=""</formula>
    </cfRule>
  </conditionalFormatting>
  <conditionalFormatting sqref="C15">
    <cfRule type="expression" dxfId="76" priority="27">
      <formula>C15=""</formula>
    </cfRule>
  </conditionalFormatting>
  <conditionalFormatting sqref="C16">
    <cfRule type="expression" dxfId="75" priority="26">
      <formula>C16=""</formula>
    </cfRule>
  </conditionalFormatting>
  <conditionalFormatting sqref="C17">
    <cfRule type="expression" dxfId="74" priority="25">
      <formula>C17=""</formula>
    </cfRule>
  </conditionalFormatting>
  <conditionalFormatting sqref="C18">
    <cfRule type="expression" dxfId="73" priority="24">
      <formula>C18=""</formula>
    </cfRule>
  </conditionalFormatting>
  <conditionalFormatting sqref="C19">
    <cfRule type="expression" dxfId="72" priority="23">
      <formula>C19=""</formula>
    </cfRule>
  </conditionalFormatting>
  <conditionalFormatting sqref="C20">
    <cfRule type="expression" dxfId="71" priority="22">
      <formula>C20=""</formula>
    </cfRule>
  </conditionalFormatting>
  <conditionalFormatting sqref="C21">
    <cfRule type="expression" dxfId="70" priority="21">
      <formula>C21=""</formula>
    </cfRule>
  </conditionalFormatting>
  <conditionalFormatting sqref="D12">
    <cfRule type="expression" dxfId="69" priority="20">
      <formula>D12=""</formula>
    </cfRule>
  </conditionalFormatting>
  <conditionalFormatting sqref="D13">
    <cfRule type="expression" dxfId="68" priority="19">
      <formula>D13=""</formula>
    </cfRule>
  </conditionalFormatting>
  <conditionalFormatting sqref="D14">
    <cfRule type="expression" dxfId="67" priority="18">
      <formula>D14=""</formula>
    </cfRule>
  </conditionalFormatting>
  <conditionalFormatting sqref="D15">
    <cfRule type="expression" dxfId="66" priority="17">
      <formula>D15=""</formula>
    </cfRule>
  </conditionalFormatting>
  <conditionalFormatting sqref="D16">
    <cfRule type="expression" dxfId="65" priority="16">
      <formula>D16=""</formula>
    </cfRule>
  </conditionalFormatting>
  <conditionalFormatting sqref="D17">
    <cfRule type="expression" dxfId="64" priority="15">
      <formula>D17=""</formula>
    </cfRule>
  </conditionalFormatting>
  <conditionalFormatting sqref="D18">
    <cfRule type="expression" dxfId="63" priority="14">
      <formula>D18=""</formula>
    </cfRule>
  </conditionalFormatting>
  <conditionalFormatting sqref="D19">
    <cfRule type="expression" dxfId="62" priority="13">
      <formula>D19=""</formula>
    </cfRule>
  </conditionalFormatting>
  <conditionalFormatting sqref="D20">
    <cfRule type="expression" dxfId="61" priority="12">
      <formula>D20=""</formula>
    </cfRule>
  </conditionalFormatting>
  <conditionalFormatting sqref="D21">
    <cfRule type="expression" dxfId="60" priority="11">
      <formula>D21=""</formula>
    </cfRule>
  </conditionalFormatting>
  <conditionalFormatting sqref="F12">
    <cfRule type="expression" dxfId="59" priority="10">
      <formula>F12=""</formula>
    </cfRule>
  </conditionalFormatting>
  <conditionalFormatting sqref="F13">
    <cfRule type="expression" dxfId="58" priority="9">
      <formula>F13=""</formula>
    </cfRule>
  </conditionalFormatting>
  <conditionalFormatting sqref="F14">
    <cfRule type="expression" dxfId="57" priority="8">
      <formula>F14=""</formula>
    </cfRule>
  </conditionalFormatting>
  <conditionalFormatting sqref="F15">
    <cfRule type="expression" dxfId="56" priority="7">
      <formula>F15=""</formula>
    </cfRule>
  </conditionalFormatting>
  <conditionalFormatting sqref="F16">
    <cfRule type="expression" dxfId="55" priority="6">
      <formula>F16=""</formula>
    </cfRule>
  </conditionalFormatting>
  <conditionalFormatting sqref="F17">
    <cfRule type="expression" dxfId="54" priority="5">
      <formula>F17=""</formula>
    </cfRule>
  </conditionalFormatting>
  <conditionalFormatting sqref="F18">
    <cfRule type="expression" dxfId="53" priority="4">
      <formula>F18=""</formula>
    </cfRule>
  </conditionalFormatting>
  <conditionalFormatting sqref="F19">
    <cfRule type="expression" dxfId="52" priority="3">
      <formula>F19=""</formula>
    </cfRule>
  </conditionalFormatting>
  <conditionalFormatting sqref="F20">
    <cfRule type="expression" dxfId="51" priority="2">
      <formula>F20=""</formula>
    </cfRule>
  </conditionalFormatting>
  <conditionalFormatting sqref="F21">
    <cfRule type="expression" dxfId="50" priority="1">
      <formula>F21=""</formula>
    </cfRule>
  </conditionalFormatting>
  <dataValidations count="1">
    <dataValidation allowBlank="1" showInputMessage="1" showErrorMessage="1" prompt="Origen y Destino como LOCALIDAD" sqref="D11:E11"/>
  </dataValidations>
  <printOptions horizontalCentered="1"/>
  <pageMargins left="0.70866141732283472" right="0.70866141732283472" top="0.74803149606299213" bottom="0.74803149606299213" header="0.31496062992125984" footer="0.31496062992125984"/>
  <pageSetup paperSize="297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I37"/>
  <sheetViews>
    <sheetView zoomScale="70" zoomScaleNormal="70" workbookViewId="0">
      <selection activeCell="F40" sqref="F40"/>
    </sheetView>
  </sheetViews>
  <sheetFormatPr baseColWidth="10" defaultRowHeight="14.4" x14ac:dyDescent="0.3"/>
  <cols>
    <col min="1" max="1" width="4.6640625" customWidth="1"/>
    <col min="2" max="9" width="15.6640625" customWidth="1"/>
    <col min="10" max="10" width="11.33203125" customWidth="1"/>
    <col min="11" max="12" width="14" bestFit="1" customWidth="1"/>
  </cols>
  <sheetData>
    <row r="2" spans="2:9" ht="22.2" x14ac:dyDescent="0.3">
      <c r="B2" s="83" t="str">
        <f>"PROGRAMA DE OPERACIÓN DEL SERVICIO ("&amp;B7&amp;" - "&amp;C7&amp;")"</f>
        <v>PROGRAMA DE OPERACIÓN DEL SERVICIO (B - Ida)</v>
      </c>
      <c r="C2" s="83"/>
      <c r="D2" s="83"/>
      <c r="E2" s="83"/>
      <c r="F2" s="83"/>
      <c r="G2" s="83"/>
      <c r="H2" s="83"/>
      <c r="I2" s="83"/>
    </row>
    <row r="4" spans="2:9" s="1" customFormat="1" x14ac:dyDescent="0.3">
      <c r="B4" s="1" t="s">
        <v>0</v>
      </c>
    </row>
    <row r="6" spans="2:9" x14ac:dyDescent="0.3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3">
      <c r="B7" s="44" t="str">
        <f>'[1]Operador UN222'!B32</f>
        <v>B</v>
      </c>
      <c r="C7" s="44" t="str">
        <f>'[1]Operador UN222'!C32</f>
        <v>Ida</v>
      </c>
      <c r="D7" s="44" t="str">
        <f>'[1]Operador UN222'!E32</f>
        <v>Ruta 21</v>
      </c>
      <c r="E7" s="44" t="str">
        <f>'[1]Operador UN222'!G32</f>
        <v>Ojo de Opache</v>
      </c>
      <c r="F7" s="44" t="str">
        <f>TAPA!I8</f>
        <v>Elecciones</v>
      </c>
      <c r="G7" s="3"/>
    </row>
    <row r="9" spans="2:9" s="1" customFormat="1" x14ac:dyDescent="0.3">
      <c r="B9" s="1" t="s">
        <v>6</v>
      </c>
    </row>
    <row r="11" spans="2:9" ht="22.5" customHeight="1" x14ac:dyDescent="0.3">
      <c r="B11" s="84" t="s">
        <v>7</v>
      </c>
      <c r="C11" s="84" t="s">
        <v>8</v>
      </c>
      <c r="D11" s="85" t="s">
        <v>9</v>
      </c>
      <c r="E11" s="85"/>
      <c r="F11" s="85" t="s">
        <v>10</v>
      </c>
      <c r="G11" s="85"/>
      <c r="H11" s="85" t="s">
        <v>11</v>
      </c>
      <c r="I11" s="85"/>
    </row>
    <row r="12" spans="2:9" ht="28.8" x14ac:dyDescent="0.3">
      <c r="B12" s="84"/>
      <c r="C12" s="84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</row>
    <row r="13" spans="2:9" ht="15.75" customHeight="1" x14ac:dyDescent="0.3">
      <c r="B13" s="5">
        <v>0</v>
      </c>
      <c r="C13" s="6" t="s">
        <v>14</v>
      </c>
      <c r="D13" s="7"/>
      <c r="E13" s="8"/>
      <c r="F13" s="7"/>
      <c r="G13" s="8"/>
      <c r="H13" s="7"/>
      <c r="I13" s="8"/>
    </row>
    <row r="14" spans="2:9" ht="15.6" x14ac:dyDescent="0.3">
      <c r="B14" s="9">
        <v>1</v>
      </c>
      <c r="C14" s="26" t="s">
        <v>15</v>
      </c>
      <c r="D14" s="10"/>
      <c r="E14" s="11"/>
      <c r="F14" s="10"/>
      <c r="G14" s="11"/>
      <c r="H14" s="10"/>
      <c r="I14" s="11"/>
    </row>
    <row r="15" spans="2:9" ht="15.6" x14ac:dyDescent="0.3">
      <c r="B15" s="5">
        <v>2</v>
      </c>
      <c r="C15" s="6" t="s">
        <v>16</v>
      </c>
      <c r="D15" s="7"/>
      <c r="E15" s="8"/>
      <c r="F15" s="7"/>
      <c r="G15" s="8"/>
      <c r="H15" s="7"/>
      <c r="I15" s="8"/>
    </row>
    <row r="16" spans="2:9" ht="15.6" x14ac:dyDescent="0.3">
      <c r="B16" s="9">
        <v>3</v>
      </c>
      <c r="C16" s="26" t="s">
        <v>17</v>
      </c>
      <c r="D16" s="10"/>
      <c r="E16" s="11"/>
      <c r="F16" s="10"/>
      <c r="G16" s="11"/>
      <c r="H16" s="10"/>
      <c r="I16" s="11"/>
    </row>
    <row r="17" spans="2:9" ht="15.6" x14ac:dyDescent="0.3">
      <c r="B17" s="5">
        <v>4</v>
      </c>
      <c r="C17" s="6" t="s">
        <v>18</v>
      </c>
      <c r="D17" s="7"/>
      <c r="E17" s="8"/>
      <c r="F17" s="7"/>
      <c r="G17" s="8"/>
      <c r="H17" s="7"/>
      <c r="I17" s="8"/>
    </row>
    <row r="18" spans="2:9" ht="15.6" x14ac:dyDescent="0.3">
      <c r="B18" s="9">
        <v>5</v>
      </c>
      <c r="C18" s="26" t="s">
        <v>19</v>
      </c>
      <c r="D18" s="10"/>
      <c r="E18" s="11"/>
      <c r="F18" s="10"/>
      <c r="G18" s="11"/>
      <c r="H18" s="10"/>
      <c r="I18" s="11"/>
    </row>
    <row r="19" spans="2:9" ht="15.6" x14ac:dyDescent="0.3">
      <c r="B19" s="5">
        <v>6</v>
      </c>
      <c r="C19" s="6" t="s">
        <v>20</v>
      </c>
      <c r="D19" s="7"/>
      <c r="E19" s="8"/>
      <c r="F19" s="7"/>
      <c r="G19" s="8"/>
      <c r="H19" s="7"/>
      <c r="I19" s="8"/>
    </row>
    <row r="20" spans="2:9" ht="15.6" x14ac:dyDescent="0.3">
      <c r="B20" s="9">
        <v>7</v>
      </c>
      <c r="C20" s="26" t="s">
        <v>21</v>
      </c>
      <c r="D20" s="10"/>
      <c r="E20" s="51"/>
      <c r="F20" s="10"/>
      <c r="G20" s="11"/>
      <c r="H20" s="10" t="s">
        <v>82</v>
      </c>
      <c r="I20" s="60">
        <v>1</v>
      </c>
    </row>
    <row r="21" spans="2:9" x14ac:dyDescent="0.3">
      <c r="B21" s="5">
        <v>8</v>
      </c>
      <c r="C21" s="6" t="s">
        <v>22</v>
      </c>
      <c r="D21" s="7"/>
      <c r="E21" s="48"/>
      <c r="F21" s="7"/>
      <c r="G21" s="48"/>
      <c r="H21" s="7" t="s">
        <v>82</v>
      </c>
      <c r="I21" s="61">
        <v>2</v>
      </c>
    </row>
    <row r="22" spans="2:9" x14ac:dyDescent="0.3">
      <c r="B22" s="9">
        <v>9</v>
      </c>
      <c r="C22" s="26" t="s">
        <v>23</v>
      </c>
      <c r="D22" s="10"/>
      <c r="E22" s="51"/>
      <c r="F22" s="10"/>
      <c r="G22" s="51"/>
      <c r="H22" s="51" t="s">
        <v>82</v>
      </c>
      <c r="I22" s="60">
        <v>2</v>
      </c>
    </row>
    <row r="23" spans="2:9" x14ac:dyDescent="0.3">
      <c r="B23" s="5">
        <v>10</v>
      </c>
      <c r="C23" s="6" t="s">
        <v>24</v>
      </c>
      <c r="D23" s="7"/>
      <c r="E23" s="48"/>
      <c r="F23" s="7"/>
      <c r="G23" s="48"/>
      <c r="H23" s="48" t="s">
        <v>82</v>
      </c>
      <c r="I23" s="61">
        <v>2</v>
      </c>
    </row>
    <row r="24" spans="2:9" x14ac:dyDescent="0.3">
      <c r="B24" s="9">
        <v>11</v>
      </c>
      <c r="C24" s="26" t="s">
        <v>25</v>
      </c>
      <c r="D24" s="10"/>
      <c r="E24" s="51"/>
      <c r="F24" s="10"/>
      <c r="G24" s="51"/>
      <c r="H24" s="51" t="s">
        <v>82</v>
      </c>
      <c r="I24" s="60">
        <v>3</v>
      </c>
    </row>
    <row r="25" spans="2:9" x14ac:dyDescent="0.3">
      <c r="B25" s="5">
        <v>12</v>
      </c>
      <c r="C25" s="6" t="s">
        <v>26</v>
      </c>
      <c r="D25" s="7"/>
      <c r="E25" s="48"/>
      <c r="F25" s="7"/>
      <c r="G25" s="48"/>
      <c r="H25" s="48" t="s">
        <v>82</v>
      </c>
      <c r="I25" s="61">
        <v>3</v>
      </c>
    </row>
    <row r="26" spans="2:9" x14ac:dyDescent="0.3">
      <c r="B26" s="9">
        <v>13</v>
      </c>
      <c r="C26" s="26" t="s">
        <v>27</v>
      </c>
      <c r="D26" s="10"/>
      <c r="E26" s="51"/>
      <c r="F26" s="10"/>
      <c r="G26" s="51"/>
      <c r="H26" s="51" t="s">
        <v>82</v>
      </c>
      <c r="I26" s="60">
        <v>3</v>
      </c>
    </row>
    <row r="27" spans="2:9" x14ac:dyDescent="0.3">
      <c r="B27" s="5">
        <v>14</v>
      </c>
      <c r="C27" s="6" t="s">
        <v>28</v>
      </c>
      <c r="D27" s="7"/>
      <c r="E27" s="48"/>
      <c r="F27" s="7"/>
      <c r="G27" s="48"/>
      <c r="H27" s="48" t="s">
        <v>82</v>
      </c>
      <c r="I27" s="61">
        <v>3</v>
      </c>
    </row>
    <row r="28" spans="2:9" x14ac:dyDescent="0.3">
      <c r="B28" s="9">
        <v>15</v>
      </c>
      <c r="C28" s="26" t="s">
        <v>29</v>
      </c>
      <c r="D28" s="10"/>
      <c r="E28" s="51"/>
      <c r="F28" s="10"/>
      <c r="G28" s="51"/>
      <c r="H28" s="51" t="s">
        <v>82</v>
      </c>
      <c r="I28" s="60">
        <v>3</v>
      </c>
    </row>
    <row r="29" spans="2:9" x14ac:dyDescent="0.3">
      <c r="B29" s="5">
        <v>16</v>
      </c>
      <c r="C29" s="6" t="s">
        <v>30</v>
      </c>
      <c r="D29" s="7"/>
      <c r="E29" s="48"/>
      <c r="F29" s="7"/>
      <c r="G29" s="48"/>
      <c r="H29" s="48" t="s">
        <v>82</v>
      </c>
      <c r="I29" s="61">
        <v>2</v>
      </c>
    </row>
    <row r="30" spans="2:9" x14ac:dyDescent="0.3">
      <c r="B30" s="9">
        <v>17</v>
      </c>
      <c r="C30" s="26" t="s">
        <v>31</v>
      </c>
      <c r="D30" s="10"/>
      <c r="E30" s="51"/>
      <c r="F30" s="10"/>
      <c r="G30" s="51"/>
      <c r="H30" s="51" t="s">
        <v>82</v>
      </c>
      <c r="I30" s="60">
        <v>2</v>
      </c>
    </row>
    <row r="31" spans="2:9" x14ac:dyDescent="0.3">
      <c r="B31" s="5">
        <v>18</v>
      </c>
      <c r="C31" s="6" t="s">
        <v>32</v>
      </c>
      <c r="D31" s="7"/>
      <c r="E31" s="48"/>
      <c r="F31" s="7"/>
      <c r="G31" s="61"/>
      <c r="H31" s="48" t="s">
        <v>82</v>
      </c>
      <c r="I31" s="61">
        <v>1</v>
      </c>
    </row>
    <row r="32" spans="2:9" ht="15.6" x14ac:dyDescent="0.3">
      <c r="B32" s="9">
        <v>19</v>
      </c>
      <c r="C32" s="26" t="s">
        <v>33</v>
      </c>
      <c r="D32" s="10"/>
      <c r="E32" s="60"/>
      <c r="F32" s="10"/>
      <c r="G32" s="11"/>
      <c r="H32" s="10"/>
      <c r="I32" s="60"/>
    </row>
    <row r="33" spans="2:9" ht="15.6" x14ac:dyDescent="0.3">
      <c r="B33" s="5">
        <v>20</v>
      </c>
      <c r="C33" s="6" t="s">
        <v>34</v>
      </c>
      <c r="D33" s="7"/>
      <c r="E33" s="8"/>
      <c r="F33" s="7"/>
      <c r="G33" s="8"/>
      <c r="H33" s="7"/>
      <c r="I33" s="8"/>
    </row>
    <row r="34" spans="2:9" ht="15.6" x14ac:dyDescent="0.3">
      <c r="B34" s="9">
        <v>21</v>
      </c>
      <c r="C34" s="26" t="s">
        <v>35</v>
      </c>
      <c r="D34" s="10"/>
      <c r="E34" s="11"/>
      <c r="F34" s="10"/>
      <c r="G34" s="11"/>
      <c r="H34" s="10"/>
      <c r="I34" s="11"/>
    </row>
    <row r="35" spans="2:9" ht="15.6" x14ac:dyDescent="0.3">
      <c r="B35" s="5">
        <v>22</v>
      </c>
      <c r="C35" s="6" t="s">
        <v>36</v>
      </c>
      <c r="D35" s="7"/>
      <c r="E35" s="8"/>
      <c r="F35" s="7"/>
      <c r="G35" s="8"/>
      <c r="H35" s="7"/>
      <c r="I35" s="8"/>
    </row>
    <row r="36" spans="2:9" ht="15.6" x14ac:dyDescent="0.3">
      <c r="B36" s="9">
        <v>23</v>
      </c>
      <c r="C36" s="26" t="s">
        <v>37</v>
      </c>
      <c r="D36" s="10"/>
      <c r="E36" s="11"/>
      <c r="F36" s="10"/>
      <c r="G36" s="11"/>
      <c r="H36" s="10"/>
      <c r="I36" s="11"/>
    </row>
    <row r="37" spans="2:9" ht="15.6" x14ac:dyDescent="0.3">
      <c r="B37" s="5" t="s">
        <v>38</v>
      </c>
      <c r="C37" s="6"/>
      <c r="D37" s="12"/>
      <c r="E37" s="13">
        <f>+SUM(E13:E36)</f>
        <v>0</v>
      </c>
      <c r="F37" s="12"/>
      <c r="G37" s="13">
        <f>+SUM(G13:G36)</f>
        <v>0</v>
      </c>
      <c r="H37" s="12"/>
      <c r="I37" s="13">
        <f>+SUM(I13:I36)</f>
        <v>27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49" priority="5">
      <formula>D7=""</formula>
    </cfRule>
  </conditionalFormatting>
  <conditionalFormatting sqref="E7">
    <cfRule type="expression" dxfId="48" priority="4">
      <formula>E7=""</formula>
    </cfRule>
  </conditionalFormatting>
  <conditionalFormatting sqref="F7">
    <cfRule type="expression" dxfId="47" priority="3">
      <formula>F7=""</formula>
    </cfRule>
  </conditionalFormatting>
  <conditionalFormatting sqref="C7">
    <cfRule type="expression" dxfId="46" priority="2">
      <formula>C7=""</formula>
    </cfRule>
  </conditionalFormatting>
  <conditionalFormatting sqref="B7">
    <cfRule type="expression" dxfId="45" priority="1">
      <formula>B7=""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5" orientation="landscape" r:id="rId1"/>
  <headerFooter>
    <oddHeader>&amp;C&amp;F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I37"/>
  <sheetViews>
    <sheetView zoomScale="70" zoomScaleNormal="70" workbookViewId="0">
      <selection activeCell="I6" sqref="I6"/>
    </sheetView>
  </sheetViews>
  <sheetFormatPr baseColWidth="10" defaultRowHeight="14.4" x14ac:dyDescent="0.3"/>
  <cols>
    <col min="1" max="1" width="4.6640625" customWidth="1"/>
    <col min="2" max="9" width="15.6640625" customWidth="1"/>
    <col min="10" max="10" width="3.44140625" customWidth="1"/>
  </cols>
  <sheetData>
    <row r="2" spans="2:9" ht="22.2" x14ac:dyDescent="0.3">
      <c r="B2" s="83" t="str">
        <f>"PROGRAMA DE OPERACIÓN DEL SERVICIO ("&amp;B7&amp;" - "&amp;C7&amp;")"</f>
        <v>PROGRAMA DE OPERACIÓN DEL SERVICIO (B - Regreso)</v>
      </c>
      <c r="C2" s="83"/>
      <c r="D2" s="83"/>
      <c r="E2" s="83"/>
      <c r="F2" s="83"/>
      <c r="G2" s="83"/>
      <c r="H2" s="83"/>
      <c r="I2" s="83"/>
    </row>
    <row r="4" spans="2:9" s="1" customFormat="1" x14ac:dyDescent="0.3">
      <c r="B4" s="1" t="s">
        <v>0</v>
      </c>
    </row>
    <row r="6" spans="2:9" x14ac:dyDescent="0.3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3">
      <c r="B7" s="44" t="str">
        <f>'[1]Operador UN222'!B33</f>
        <v>B</v>
      </c>
      <c r="C7" s="44" t="str">
        <f>'[1]Operador UN222'!C33</f>
        <v>Regreso</v>
      </c>
      <c r="D7" s="44" t="str">
        <f>'[1]Operador UN222'!E33</f>
        <v>Ojo de Opache</v>
      </c>
      <c r="E7" s="44" t="str">
        <f>'[1]Operador UN222'!G33</f>
        <v>Ruta 21</v>
      </c>
      <c r="F7" s="44" t="str">
        <f>TAPA!I8</f>
        <v>Elecciones</v>
      </c>
      <c r="G7" s="3"/>
    </row>
    <row r="9" spans="2:9" s="1" customFormat="1" x14ac:dyDescent="0.3">
      <c r="B9" s="1" t="s">
        <v>6</v>
      </c>
    </row>
    <row r="11" spans="2:9" ht="22.5" customHeight="1" x14ac:dyDescent="0.3">
      <c r="B11" s="84" t="s">
        <v>7</v>
      </c>
      <c r="C11" s="84" t="s">
        <v>8</v>
      </c>
      <c r="D11" s="85" t="s">
        <v>9</v>
      </c>
      <c r="E11" s="85"/>
      <c r="F11" s="85" t="s">
        <v>10</v>
      </c>
      <c r="G11" s="85"/>
      <c r="H11" s="85" t="s">
        <v>11</v>
      </c>
      <c r="I11" s="85"/>
    </row>
    <row r="12" spans="2:9" ht="28.8" x14ac:dyDescent="0.3">
      <c r="B12" s="84"/>
      <c r="C12" s="84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</row>
    <row r="13" spans="2:9" ht="15.75" customHeight="1" x14ac:dyDescent="0.3">
      <c r="B13" s="5">
        <v>0</v>
      </c>
      <c r="C13" s="6" t="s">
        <v>14</v>
      </c>
      <c r="D13" s="7" t="str">
        <f>IFERROR(IF(E13=0,"",IF(E13&lt;_xlfn.PERCENTILE.INC(($E$13:$E$36,$G$13:$G$36,$I$13:$I$36),0.2),"Baja",IF(E13&lt;_xlfn.PERCENTILE.INC(($E$13:$E$36,$G$13:$G$36,$I$13:$I$36),0.75),"Media","Alta"))),"-")</f>
        <v/>
      </c>
      <c r="E13" s="8"/>
      <c r="F13" s="7" t="str">
        <f>IFERROR(IF(G13=0,"",IF(G13&lt;_xlfn.PERCENTILE.INC(($E$13:$E$36,$G$13:$G$36,$I$13:$I$36),0.2),"Baja",IF(G13&lt;_xlfn.PERCENTILE.INC(($E$13:$E$36,$G$13:$G$36,$I$13:$I$36),0.75),"Media","Alta"))),"-")</f>
        <v/>
      </c>
      <c r="G13" s="8"/>
      <c r="H13" s="48"/>
      <c r="I13" s="8"/>
    </row>
    <row r="14" spans="2:9" ht="15.6" x14ac:dyDescent="0.3">
      <c r="B14" s="9">
        <v>1</v>
      </c>
      <c r="C14" s="26" t="s">
        <v>15</v>
      </c>
      <c r="D14" s="10" t="str">
        <f>IFERROR(IF(E14=0,"",IF(E14&lt;_xlfn.PERCENTILE.INC(($E$13:$E$36,$G$13:$G$36,$I$13:$I$36),0.2),"Baja",IF(E14&lt;_xlfn.PERCENTILE.INC(($E$13:$E$36,$G$13:$G$36,$I$13:$I$36),0.75),"Media","Alta"))),"-")</f>
        <v/>
      </c>
      <c r="E14" s="11"/>
      <c r="F14" s="10" t="str">
        <f>IFERROR(IF(G14=0,"",IF(G14&lt;_xlfn.PERCENTILE.INC(($E$13:$E$36,$G$13:$G$36,$I$13:$I$36),0.2),"Baja",IF(G14&lt;_xlfn.PERCENTILE.INC(($E$13:$E$36,$G$13:$G$36,$I$13:$I$36),0.75),"Media","Alta"))),"-")</f>
        <v/>
      </c>
      <c r="G14" s="11"/>
      <c r="H14" s="51"/>
      <c r="I14" s="11"/>
    </row>
    <row r="15" spans="2:9" ht="15.6" x14ac:dyDescent="0.3">
      <c r="B15" s="5">
        <v>2</v>
      </c>
      <c r="C15" s="6" t="s">
        <v>16</v>
      </c>
      <c r="D15" s="7" t="str">
        <f>IFERROR(IF(E15=0,"",IF(E15&lt;_xlfn.PERCENTILE.INC(($E$13:$E$36,$G$13:$G$36,$I$13:$I$36),0.2),"Baja",IF(E15&lt;_xlfn.PERCENTILE.INC(($E$13:$E$36,$G$13:$G$36,$I$13:$I$36),0.75),"Media","Alta"))),"-")</f>
        <v/>
      </c>
      <c r="E15" s="8"/>
      <c r="F15" s="7" t="str">
        <f>IFERROR(IF(G15=0,"",IF(G15&lt;_xlfn.PERCENTILE.INC(($E$13:$E$36,$G$13:$G$36,$I$13:$I$36),0.2),"Baja",IF(G15&lt;_xlfn.PERCENTILE.INC(($E$13:$E$36,$G$13:$G$36,$I$13:$I$36),0.75),"Media","Alta"))),"-")</f>
        <v/>
      </c>
      <c r="G15" s="8"/>
      <c r="H15" s="48"/>
      <c r="I15" s="8"/>
    </row>
    <row r="16" spans="2:9" ht="15.6" x14ac:dyDescent="0.3">
      <c r="B16" s="9">
        <v>3</v>
      </c>
      <c r="C16" s="26" t="s">
        <v>17</v>
      </c>
      <c r="D16" s="10" t="str">
        <f>IFERROR(IF(E16=0,"",IF(E16&lt;_xlfn.PERCENTILE.INC(($E$13:$E$36,$G$13:$G$36,$I$13:$I$36),0.2),"Baja",IF(E16&lt;_xlfn.PERCENTILE.INC(($E$13:$E$36,$G$13:$G$36,$I$13:$I$36),0.75),"Media","Alta"))),"-")</f>
        <v/>
      </c>
      <c r="E16" s="11"/>
      <c r="F16" s="10" t="str">
        <f>IFERROR(IF(G16=0,"",IF(G16&lt;_xlfn.PERCENTILE.INC(($E$13:$E$36,$G$13:$G$36,$I$13:$I$36),0.2),"Baja",IF(G16&lt;_xlfn.PERCENTILE.INC(($E$13:$E$36,$G$13:$G$36,$I$13:$I$36),0.75),"Media","Alta"))),"-")</f>
        <v/>
      </c>
      <c r="G16" s="11"/>
      <c r="H16" s="51"/>
      <c r="I16" s="11"/>
    </row>
    <row r="17" spans="2:9" ht="15.6" x14ac:dyDescent="0.3">
      <c r="B17" s="5">
        <v>4</v>
      </c>
      <c r="C17" s="6" t="s">
        <v>18</v>
      </c>
      <c r="D17" s="7" t="str">
        <f>IFERROR(IF(E17=0,"",IF(E17&lt;_xlfn.PERCENTILE.INC(($E$13:$E$36,$G$13:$G$36,$I$13:$I$36),0.2),"Baja",IF(E17&lt;_xlfn.PERCENTILE.INC(($E$13:$E$36,$G$13:$G$36,$I$13:$I$36),0.75),"Media","Alta"))),"-")</f>
        <v/>
      </c>
      <c r="E17" s="8"/>
      <c r="F17" s="7" t="str">
        <f>IFERROR(IF(G17=0,"",IF(G17&lt;_xlfn.PERCENTILE.INC(($E$13:$E$36,$G$13:$G$36,$I$13:$I$36),0.2),"Baja",IF(G17&lt;_xlfn.PERCENTILE.INC(($E$13:$E$36,$G$13:$G$36,$I$13:$I$36),0.75),"Media","Alta"))),"-")</f>
        <v/>
      </c>
      <c r="G17" s="8"/>
      <c r="H17" s="48"/>
      <c r="I17" s="8"/>
    </row>
    <row r="18" spans="2:9" ht="15.6" x14ac:dyDescent="0.3">
      <c r="B18" s="9">
        <v>5</v>
      </c>
      <c r="C18" s="26" t="s">
        <v>19</v>
      </c>
      <c r="D18" s="10" t="str">
        <f>IFERROR(IF(E18=0,"",IF(E18&lt;_xlfn.PERCENTILE.INC(($E$13:$E$36,$G$13:$G$36,$I$13:$I$36),0.2),"Baja",IF(E18&lt;_xlfn.PERCENTILE.INC(($E$13:$E$36,$G$13:$G$36,$I$13:$I$36),0.75),"Media","Alta"))),"-")</f>
        <v/>
      </c>
      <c r="E18" s="11"/>
      <c r="F18" s="10" t="str">
        <f>IFERROR(IF(G18=0,"",IF(G18&lt;_xlfn.PERCENTILE.INC(($E$13:$E$36,$G$13:$G$36,$I$13:$I$36),0.2),"Baja",IF(G18&lt;_xlfn.PERCENTILE.INC(($E$13:$E$36,$G$13:$G$36,$I$13:$I$36),0.75),"Media","Alta"))),"-")</f>
        <v/>
      </c>
      <c r="G18" s="11"/>
      <c r="H18" s="51"/>
      <c r="I18" s="11"/>
    </row>
    <row r="19" spans="2:9" ht="15.6" x14ac:dyDescent="0.3">
      <c r="B19" s="5">
        <v>6</v>
      </c>
      <c r="C19" s="6" t="s">
        <v>20</v>
      </c>
      <c r="D19" s="7"/>
      <c r="E19" s="8"/>
      <c r="F19" s="7"/>
      <c r="G19" s="8"/>
      <c r="H19" s="48"/>
      <c r="I19" s="8"/>
    </row>
    <row r="20" spans="2:9" ht="15.6" x14ac:dyDescent="0.3">
      <c r="B20" s="9">
        <v>7</v>
      </c>
      <c r="C20" s="26" t="s">
        <v>21</v>
      </c>
      <c r="D20" s="10"/>
      <c r="E20" s="51"/>
      <c r="F20" s="10"/>
      <c r="G20" s="11"/>
      <c r="H20" s="51"/>
      <c r="I20" s="60"/>
    </row>
    <row r="21" spans="2:9" ht="15.6" x14ac:dyDescent="0.3">
      <c r="B21" s="5">
        <v>8</v>
      </c>
      <c r="C21" s="6" t="s">
        <v>22</v>
      </c>
      <c r="D21" s="7"/>
      <c r="E21" s="48"/>
      <c r="F21" s="7"/>
      <c r="G21" s="8"/>
      <c r="H21" s="48" t="s">
        <v>82</v>
      </c>
      <c r="I21" s="61">
        <v>1</v>
      </c>
    </row>
    <row r="22" spans="2:9" x14ac:dyDescent="0.3">
      <c r="B22" s="9">
        <v>9</v>
      </c>
      <c r="C22" s="26" t="s">
        <v>23</v>
      </c>
      <c r="D22" s="10"/>
      <c r="E22" s="51"/>
      <c r="F22" s="10"/>
      <c r="G22" s="51"/>
      <c r="H22" s="51" t="s">
        <v>82</v>
      </c>
      <c r="I22" s="60">
        <v>2</v>
      </c>
    </row>
    <row r="23" spans="2:9" x14ac:dyDescent="0.3">
      <c r="B23" s="5">
        <v>10</v>
      </c>
      <c r="C23" s="6" t="s">
        <v>24</v>
      </c>
      <c r="D23" s="7"/>
      <c r="E23" s="48"/>
      <c r="F23" s="7"/>
      <c r="G23" s="48"/>
      <c r="H23" s="48" t="s">
        <v>82</v>
      </c>
      <c r="I23" s="61">
        <v>2</v>
      </c>
    </row>
    <row r="24" spans="2:9" x14ac:dyDescent="0.3">
      <c r="B24" s="9">
        <v>11</v>
      </c>
      <c r="C24" s="26" t="s">
        <v>25</v>
      </c>
      <c r="D24" s="10"/>
      <c r="E24" s="51"/>
      <c r="F24" s="10"/>
      <c r="G24" s="51"/>
      <c r="H24" s="51" t="s">
        <v>82</v>
      </c>
      <c r="I24" s="60">
        <v>2</v>
      </c>
    </row>
    <row r="25" spans="2:9" x14ac:dyDescent="0.3">
      <c r="B25" s="5">
        <v>12</v>
      </c>
      <c r="C25" s="6" t="s">
        <v>26</v>
      </c>
      <c r="D25" s="7"/>
      <c r="E25" s="48"/>
      <c r="F25" s="7"/>
      <c r="G25" s="48"/>
      <c r="H25" s="48" t="s">
        <v>82</v>
      </c>
      <c r="I25" s="61">
        <v>3</v>
      </c>
    </row>
    <row r="26" spans="2:9" x14ac:dyDescent="0.3">
      <c r="B26" s="9">
        <v>13</v>
      </c>
      <c r="C26" s="26" t="s">
        <v>27</v>
      </c>
      <c r="D26" s="10"/>
      <c r="E26" s="51"/>
      <c r="F26" s="10"/>
      <c r="G26" s="51"/>
      <c r="H26" s="51" t="s">
        <v>82</v>
      </c>
      <c r="I26" s="60">
        <v>3</v>
      </c>
    </row>
    <row r="27" spans="2:9" x14ac:dyDescent="0.3">
      <c r="B27" s="5">
        <v>14</v>
      </c>
      <c r="C27" s="6" t="s">
        <v>28</v>
      </c>
      <c r="D27" s="22"/>
      <c r="E27" s="48"/>
      <c r="F27" s="7"/>
      <c r="G27" s="48"/>
      <c r="H27" s="48" t="s">
        <v>82</v>
      </c>
      <c r="I27" s="61">
        <v>3</v>
      </c>
    </row>
    <row r="28" spans="2:9" x14ac:dyDescent="0.3">
      <c r="B28" s="9">
        <v>15</v>
      </c>
      <c r="C28" s="26" t="s">
        <v>29</v>
      </c>
      <c r="D28" s="23"/>
      <c r="E28" s="51"/>
      <c r="F28" s="10"/>
      <c r="G28" s="51"/>
      <c r="H28" s="51" t="s">
        <v>82</v>
      </c>
      <c r="I28" s="60">
        <v>3</v>
      </c>
    </row>
    <row r="29" spans="2:9" x14ac:dyDescent="0.3">
      <c r="B29" s="5">
        <v>16</v>
      </c>
      <c r="C29" s="6" t="s">
        <v>30</v>
      </c>
      <c r="D29" s="22"/>
      <c r="E29" s="48"/>
      <c r="F29" s="7"/>
      <c r="G29" s="48"/>
      <c r="H29" s="48" t="s">
        <v>82</v>
      </c>
      <c r="I29" s="61">
        <v>2</v>
      </c>
    </row>
    <row r="30" spans="2:9" x14ac:dyDescent="0.3">
      <c r="B30" s="9">
        <v>17</v>
      </c>
      <c r="C30" s="26" t="s">
        <v>31</v>
      </c>
      <c r="D30" s="23"/>
      <c r="E30" s="51"/>
      <c r="F30" s="10"/>
      <c r="G30" s="51"/>
      <c r="H30" s="51" t="s">
        <v>82</v>
      </c>
      <c r="I30" s="60">
        <v>2</v>
      </c>
    </row>
    <row r="31" spans="2:9" x14ac:dyDescent="0.3">
      <c r="B31" s="5">
        <v>18</v>
      </c>
      <c r="C31" s="6" t="s">
        <v>32</v>
      </c>
      <c r="D31" s="22"/>
      <c r="E31" s="48"/>
      <c r="F31" s="7"/>
      <c r="G31" s="61"/>
      <c r="H31" s="48" t="s">
        <v>82</v>
      </c>
      <c r="I31" s="61">
        <v>1</v>
      </c>
    </row>
    <row r="32" spans="2:9" ht="15.6" x14ac:dyDescent="0.3">
      <c r="B32" s="9">
        <v>19</v>
      </c>
      <c r="C32" s="26" t="s">
        <v>33</v>
      </c>
      <c r="D32" s="23"/>
      <c r="E32" s="51"/>
      <c r="F32" s="10"/>
      <c r="G32" s="11"/>
      <c r="H32" s="51"/>
      <c r="I32" s="60"/>
    </row>
    <row r="33" spans="2:9" ht="15.6" x14ac:dyDescent="0.3">
      <c r="B33" s="5">
        <v>20</v>
      </c>
      <c r="C33" s="6" t="s">
        <v>34</v>
      </c>
      <c r="D33" s="22"/>
      <c r="E33" s="8"/>
      <c r="F33" s="7"/>
      <c r="G33" s="8"/>
      <c r="H33" s="48"/>
      <c r="I33" s="8"/>
    </row>
    <row r="34" spans="2:9" ht="15.6" x14ac:dyDescent="0.3">
      <c r="B34" s="9">
        <v>21</v>
      </c>
      <c r="C34" s="26" t="s">
        <v>35</v>
      </c>
      <c r="D34" s="23"/>
      <c r="E34" s="11"/>
      <c r="F34" s="10"/>
      <c r="G34" s="11"/>
      <c r="H34" s="51"/>
      <c r="I34" s="11"/>
    </row>
    <row r="35" spans="2:9" ht="15.6" x14ac:dyDescent="0.3">
      <c r="B35" s="5">
        <v>22</v>
      </c>
      <c r="C35" s="6" t="s">
        <v>36</v>
      </c>
      <c r="D35" s="7" t="str">
        <f>IFERROR(IF(E35=0,"",IF(E35&lt;_xlfn.PERCENTILE.INC(($E$13:$E$36,$G$13:$G$36,$I$13:$I$36),0.2),"Baja",IF(E35&lt;_xlfn.PERCENTILE.INC(($E$13:$E$36,$G$13:$G$36,$I$13:$I$36),0.75),"Media","Alta"))),"-")</f>
        <v/>
      </c>
      <c r="E35" s="8"/>
      <c r="F35" s="7" t="str">
        <f>IFERROR(IF(G35=0,"",IF(G35&lt;_xlfn.PERCENTILE.INC(($E$13:$E$36,$G$13:$G$36,$I$13:$I$36),0.2),"Baja",IF(G35&lt;_xlfn.PERCENTILE.INC(($E$13:$E$36,$G$13:$G$36,$I$13:$I$36),0.75),"Media","Alta"))),"-")</f>
        <v/>
      </c>
      <c r="G35" s="8"/>
      <c r="H35" s="48"/>
      <c r="I35" s="8"/>
    </row>
    <row r="36" spans="2:9" ht="15.6" x14ac:dyDescent="0.3">
      <c r="B36" s="9">
        <v>23</v>
      </c>
      <c r="C36" s="26" t="s">
        <v>37</v>
      </c>
      <c r="D36" s="10" t="str">
        <f>IFERROR(IF(E36=0,"",IF(E36&lt;_xlfn.PERCENTILE.INC(($E$13:$E$36,$G$13:$G$36,$I$13:$I$36),0.2),"Baja",IF(E36&lt;_xlfn.PERCENTILE.INC(($E$13:$E$36,$G$13:$G$36,$I$13:$I$36),0.75),"Media","Alta"))),"-")</f>
        <v/>
      </c>
      <c r="E36" s="11"/>
      <c r="F36" s="10" t="str">
        <f>IFERROR(IF(G36=0,"",IF(G36&lt;_xlfn.PERCENTILE.INC(($E$13:$E$36,$G$13:$G$36,$I$13:$I$36),0.2),"Baja",IF(G36&lt;_xlfn.PERCENTILE.INC(($E$13:$E$36,$G$13:$G$36,$I$13:$I$36),0.75),"Media","Alta"))),"-")</f>
        <v/>
      </c>
      <c r="G36" s="11"/>
      <c r="H36" s="51"/>
      <c r="I36" s="11"/>
    </row>
    <row r="37" spans="2:9" ht="15.6" x14ac:dyDescent="0.3">
      <c r="B37" s="5" t="s">
        <v>38</v>
      </c>
      <c r="C37" s="6"/>
      <c r="D37" s="12"/>
      <c r="E37" s="13">
        <f>+SUM(E13:E36)</f>
        <v>0</v>
      </c>
      <c r="F37" s="12"/>
      <c r="G37" s="13">
        <f>+SUM(G13:G36)</f>
        <v>0</v>
      </c>
      <c r="H37" s="12"/>
      <c r="I37" s="13">
        <f>+SUM(I13:I36)</f>
        <v>24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44" priority="6">
      <formula>D7=""</formula>
    </cfRule>
  </conditionalFormatting>
  <conditionalFormatting sqref="E7">
    <cfRule type="expression" dxfId="43" priority="5">
      <formula>E7=""</formula>
    </cfRule>
  </conditionalFormatting>
  <conditionalFormatting sqref="C7">
    <cfRule type="expression" dxfId="42" priority="3">
      <formula>C7=""</formula>
    </cfRule>
  </conditionalFormatting>
  <conditionalFormatting sqref="B7">
    <cfRule type="expression" dxfId="41" priority="2">
      <formula>B7=""</formula>
    </cfRule>
  </conditionalFormatting>
  <conditionalFormatting sqref="F7">
    <cfRule type="expression" dxfId="40" priority="1">
      <formula>F7=""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5" orientation="landscape" r:id="rId1"/>
  <headerFooter>
    <oddHeader>&amp;C&amp;F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I37"/>
  <sheetViews>
    <sheetView zoomScale="70" zoomScaleNormal="70" workbookViewId="0">
      <selection activeCell="I23" sqref="I23"/>
    </sheetView>
  </sheetViews>
  <sheetFormatPr baseColWidth="10" defaultRowHeight="14.4" x14ac:dyDescent="0.3"/>
  <cols>
    <col min="1" max="1" width="4.6640625" customWidth="1"/>
    <col min="2" max="4" width="15.6640625" customWidth="1"/>
    <col min="5" max="5" width="17.33203125" bestFit="1" customWidth="1"/>
    <col min="6" max="9" width="15.6640625" customWidth="1"/>
    <col min="10" max="10" width="3.44140625" customWidth="1"/>
    <col min="11" max="11" width="14" bestFit="1" customWidth="1"/>
  </cols>
  <sheetData>
    <row r="2" spans="2:9" ht="22.2" x14ac:dyDescent="0.3">
      <c r="B2" s="83" t="str">
        <f>"PROGRAMA DE OPERACIÓN DEL SERVICIO ("&amp;B7&amp;" - "&amp;C7&amp;")"</f>
        <v>PROGRAMA DE OPERACIÓN DEL SERVICIO (D - Ida)</v>
      </c>
      <c r="C2" s="83"/>
      <c r="D2" s="83"/>
      <c r="E2" s="83"/>
      <c r="F2" s="83"/>
      <c r="G2" s="83"/>
      <c r="H2" s="83"/>
      <c r="I2" s="83"/>
    </row>
    <row r="4" spans="2:9" s="1" customFormat="1" x14ac:dyDescent="0.3">
      <c r="B4" s="1" t="s">
        <v>0</v>
      </c>
    </row>
    <row r="6" spans="2:9" x14ac:dyDescent="0.3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3">
      <c r="B7" s="44" t="str">
        <f>'[1]Operador UN222'!B34</f>
        <v>D</v>
      </c>
      <c r="C7" s="44" t="str">
        <f>'[1]Operador UN222'!C34</f>
        <v>Ida</v>
      </c>
      <c r="D7" s="44" t="str">
        <f>'[1]Operador UN222'!E34</f>
        <v>Ruta 21</v>
      </c>
      <c r="E7" s="44" t="str">
        <f>'[1]Operador UN222'!G34</f>
        <v>Parque El Loa</v>
      </c>
      <c r="F7" s="44" t="str">
        <f>TAPA!I8</f>
        <v>Elecciones</v>
      </c>
      <c r="G7" s="3"/>
    </row>
    <row r="9" spans="2:9" s="1" customFormat="1" x14ac:dyDescent="0.3">
      <c r="B9" s="1" t="s">
        <v>6</v>
      </c>
    </row>
    <row r="11" spans="2:9" ht="22.5" customHeight="1" x14ac:dyDescent="0.3">
      <c r="B11" s="84" t="s">
        <v>7</v>
      </c>
      <c r="C11" s="84" t="s">
        <v>8</v>
      </c>
      <c r="D11" s="85" t="s">
        <v>9</v>
      </c>
      <c r="E11" s="85"/>
      <c r="F11" s="85" t="s">
        <v>10</v>
      </c>
      <c r="G11" s="85"/>
      <c r="H11" s="85" t="s">
        <v>11</v>
      </c>
      <c r="I11" s="85"/>
    </row>
    <row r="12" spans="2:9" ht="28.8" x14ac:dyDescent="0.3">
      <c r="B12" s="84"/>
      <c r="C12" s="84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</row>
    <row r="13" spans="2:9" ht="15.75" customHeight="1" x14ac:dyDescent="0.3">
      <c r="B13" s="5">
        <v>0</v>
      </c>
      <c r="C13" s="6" t="s">
        <v>14</v>
      </c>
      <c r="D13" s="7" t="str">
        <f>IFERROR(IF(E13=0,"",IF(E13&lt;_xlfn.PERCENTILE.INC(($E$13:$E$36,$G$13:$G$36,$I$13:$I$36),0.2),"Baja",IF(E13&lt;_xlfn.PERCENTILE.INC(($E$13:$E$36,$G$13:$G$36,$I$13:$I$36),0.75),"Media","Alta"))),"-")</f>
        <v/>
      </c>
      <c r="E13" s="8"/>
      <c r="F13" s="7" t="str">
        <f>IFERROR(IF(G13=0,"",IF(G13&lt;_xlfn.PERCENTILE.INC(($E$13:$E$36,$G$13:$G$36,$I$13:$I$36),0.2),"Baja",IF(G13&lt;_xlfn.PERCENTILE.INC(($E$13:$E$36,$G$13:$G$36,$I$13:$I$36),0.75),"Media","Alta"))),"-")</f>
        <v/>
      </c>
      <c r="G13" s="8"/>
      <c r="H13" s="48"/>
      <c r="I13" s="8"/>
    </row>
    <row r="14" spans="2:9" ht="15.6" x14ac:dyDescent="0.3">
      <c r="B14" s="9">
        <v>1</v>
      </c>
      <c r="C14" s="26" t="s">
        <v>15</v>
      </c>
      <c r="D14" s="10" t="str">
        <f>IFERROR(IF(E14=0,"",IF(E14&lt;_xlfn.PERCENTILE.INC(($E$13:$E$36,$G$13:$G$36,$I$13:$I$36),0.2),"Baja",IF(E14&lt;_xlfn.PERCENTILE.INC(($E$13:$E$36,$G$13:$G$36,$I$13:$I$36),0.75),"Media","Alta"))),"-")</f>
        <v/>
      </c>
      <c r="E14" s="11"/>
      <c r="F14" s="10" t="str">
        <f>IFERROR(IF(G14=0,"",IF(G14&lt;_xlfn.PERCENTILE.INC(($E$13:$E$36,$G$13:$G$36,$I$13:$I$36),0.2),"Baja",IF(G14&lt;_xlfn.PERCENTILE.INC(($E$13:$E$36,$G$13:$G$36,$I$13:$I$36),0.75),"Media","Alta"))),"-")</f>
        <v/>
      </c>
      <c r="G14" s="11"/>
      <c r="H14" s="51"/>
      <c r="I14" s="11"/>
    </row>
    <row r="15" spans="2:9" ht="15.6" x14ac:dyDescent="0.3">
      <c r="B15" s="5">
        <v>2</v>
      </c>
      <c r="C15" s="6" t="s">
        <v>16</v>
      </c>
      <c r="D15" s="7" t="str">
        <f>IFERROR(IF(E15=0,"",IF(E15&lt;_xlfn.PERCENTILE.INC(($E$13:$E$36,$G$13:$G$36,$I$13:$I$36),0.2),"Baja",IF(E15&lt;_xlfn.PERCENTILE.INC(($E$13:$E$36,$G$13:$G$36,$I$13:$I$36),0.75),"Media","Alta"))),"-")</f>
        <v/>
      </c>
      <c r="E15" s="8"/>
      <c r="F15" s="7" t="str">
        <f>IFERROR(IF(G15=0,"",IF(G15&lt;_xlfn.PERCENTILE.INC(($E$13:$E$36,$G$13:$G$36,$I$13:$I$36),0.2),"Baja",IF(G15&lt;_xlfn.PERCENTILE.INC(($E$13:$E$36,$G$13:$G$36,$I$13:$I$36),0.75),"Media","Alta"))),"-")</f>
        <v/>
      </c>
      <c r="G15" s="8"/>
      <c r="H15" s="48"/>
      <c r="I15" s="8"/>
    </row>
    <row r="16" spans="2:9" ht="15.6" x14ac:dyDescent="0.3">
      <c r="B16" s="9">
        <v>3</v>
      </c>
      <c r="C16" s="26" t="s">
        <v>17</v>
      </c>
      <c r="D16" s="10" t="str">
        <f>IFERROR(IF(E16=0,"",IF(E16&lt;_xlfn.PERCENTILE.INC(($E$13:$E$36,$G$13:$G$36,$I$13:$I$36),0.2),"Baja",IF(E16&lt;_xlfn.PERCENTILE.INC(($E$13:$E$36,$G$13:$G$36,$I$13:$I$36),0.75),"Media","Alta"))),"-")</f>
        <v/>
      </c>
      <c r="E16" s="11"/>
      <c r="F16" s="10" t="str">
        <f>IFERROR(IF(G16=0,"",IF(G16&lt;_xlfn.PERCENTILE.INC(($E$13:$E$36,$G$13:$G$36,$I$13:$I$36),0.2),"Baja",IF(G16&lt;_xlfn.PERCENTILE.INC(($E$13:$E$36,$G$13:$G$36,$I$13:$I$36),0.75),"Media","Alta"))),"-")</f>
        <v/>
      </c>
      <c r="G16" s="11"/>
      <c r="H16" s="51"/>
      <c r="I16" s="11"/>
    </row>
    <row r="17" spans="2:9" ht="15.6" x14ac:dyDescent="0.3">
      <c r="B17" s="5">
        <v>4</v>
      </c>
      <c r="C17" s="6" t="s">
        <v>18</v>
      </c>
      <c r="D17" s="7"/>
      <c r="E17" s="8"/>
      <c r="F17" s="7"/>
      <c r="G17" s="8"/>
      <c r="H17" s="48"/>
      <c r="I17" s="8"/>
    </row>
    <row r="18" spans="2:9" ht="15.6" x14ac:dyDescent="0.3">
      <c r="B18" s="9">
        <v>5</v>
      </c>
      <c r="C18" s="26" t="s">
        <v>19</v>
      </c>
      <c r="D18" s="10"/>
      <c r="E18" s="11"/>
      <c r="F18" s="10"/>
      <c r="G18" s="11"/>
      <c r="H18" s="51"/>
      <c r="I18" s="11"/>
    </row>
    <row r="19" spans="2:9" ht="15.6" x14ac:dyDescent="0.3">
      <c r="B19" s="5">
        <v>6</v>
      </c>
      <c r="C19" s="6" t="s">
        <v>20</v>
      </c>
      <c r="D19" s="7"/>
      <c r="E19" s="8"/>
      <c r="F19" s="7"/>
      <c r="G19" s="8"/>
      <c r="H19" s="48"/>
      <c r="I19" s="8"/>
    </row>
    <row r="20" spans="2:9" ht="15.6" x14ac:dyDescent="0.3">
      <c r="B20" s="9">
        <v>7</v>
      </c>
      <c r="C20" s="26" t="s">
        <v>21</v>
      </c>
      <c r="D20" s="10"/>
      <c r="E20" s="51"/>
      <c r="F20" s="10"/>
      <c r="G20" s="11"/>
      <c r="H20" s="51" t="s">
        <v>82</v>
      </c>
      <c r="I20" s="60">
        <v>1</v>
      </c>
    </row>
    <row r="21" spans="2:9" x14ac:dyDescent="0.3">
      <c r="B21" s="5">
        <v>8</v>
      </c>
      <c r="C21" s="6" t="s">
        <v>22</v>
      </c>
      <c r="D21" s="7"/>
      <c r="E21" s="48"/>
      <c r="F21" s="7"/>
      <c r="G21" s="61"/>
      <c r="H21" s="48" t="s">
        <v>82</v>
      </c>
      <c r="I21" s="61">
        <v>2</v>
      </c>
    </row>
    <row r="22" spans="2:9" x14ac:dyDescent="0.3">
      <c r="B22" s="9">
        <v>9</v>
      </c>
      <c r="C22" s="26" t="s">
        <v>23</v>
      </c>
      <c r="D22" s="10"/>
      <c r="E22" s="51"/>
      <c r="F22" s="10"/>
      <c r="G22" s="51"/>
      <c r="H22" s="51" t="s">
        <v>82</v>
      </c>
      <c r="I22" s="60">
        <v>2</v>
      </c>
    </row>
    <row r="23" spans="2:9" x14ac:dyDescent="0.3">
      <c r="B23" s="5">
        <v>10</v>
      </c>
      <c r="C23" s="6" t="s">
        <v>24</v>
      </c>
      <c r="D23" s="7"/>
      <c r="E23" s="48"/>
      <c r="F23" s="7"/>
      <c r="G23" s="48"/>
      <c r="H23" s="48" t="s">
        <v>82</v>
      </c>
      <c r="I23" s="61">
        <v>2</v>
      </c>
    </row>
    <row r="24" spans="2:9" x14ac:dyDescent="0.3">
      <c r="B24" s="9">
        <v>11</v>
      </c>
      <c r="C24" s="26" t="s">
        <v>25</v>
      </c>
      <c r="D24" s="10"/>
      <c r="E24" s="51"/>
      <c r="F24" s="10"/>
      <c r="G24" s="51"/>
      <c r="H24" s="51" t="s">
        <v>82</v>
      </c>
      <c r="I24" s="60">
        <v>3</v>
      </c>
    </row>
    <row r="25" spans="2:9" x14ac:dyDescent="0.3">
      <c r="B25" s="5">
        <v>12</v>
      </c>
      <c r="C25" s="6" t="s">
        <v>26</v>
      </c>
      <c r="D25" s="7"/>
      <c r="E25" s="48"/>
      <c r="F25" s="7"/>
      <c r="G25" s="48"/>
      <c r="H25" s="48" t="s">
        <v>82</v>
      </c>
      <c r="I25" s="61">
        <v>3</v>
      </c>
    </row>
    <row r="26" spans="2:9" x14ac:dyDescent="0.3">
      <c r="B26" s="9">
        <v>13</v>
      </c>
      <c r="C26" s="26" t="s">
        <v>27</v>
      </c>
      <c r="D26" s="10"/>
      <c r="E26" s="51"/>
      <c r="F26" s="10"/>
      <c r="G26" s="51"/>
      <c r="H26" s="51" t="s">
        <v>82</v>
      </c>
      <c r="I26" s="60">
        <v>3</v>
      </c>
    </row>
    <row r="27" spans="2:9" x14ac:dyDescent="0.3">
      <c r="B27" s="5">
        <v>14</v>
      </c>
      <c r="C27" s="6" t="s">
        <v>28</v>
      </c>
      <c r="D27" s="7"/>
      <c r="E27" s="48"/>
      <c r="F27" s="7"/>
      <c r="G27" s="48"/>
      <c r="H27" s="48" t="s">
        <v>82</v>
      </c>
      <c r="I27" s="61">
        <v>3</v>
      </c>
    </row>
    <row r="28" spans="2:9" x14ac:dyDescent="0.3">
      <c r="B28" s="9">
        <v>15</v>
      </c>
      <c r="C28" s="26" t="s">
        <v>29</v>
      </c>
      <c r="D28" s="10"/>
      <c r="E28" s="51"/>
      <c r="F28" s="10"/>
      <c r="G28" s="51"/>
      <c r="H28" s="51" t="s">
        <v>82</v>
      </c>
      <c r="I28" s="60">
        <v>3</v>
      </c>
    </row>
    <row r="29" spans="2:9" x14ac:dyDescent="0.3">
      <c r="B29" s="5">
        <v>16</v>
      </c>
      <c r="C29" s="6" t="s">
        <v>30</v>
      </c>
      <c r="D29" s="7"/>
      <c r="E29" s="48"/>
      <c r="F29" s="7"/>
      <c r="G29" s="48"/>
      <c r="H29" s="48" t="s">
        <v>82</v>
      </c>
      <c r="I29" s="61">
        <v>2</v>
      </c>
    </row>
    <row r="30" spans="2:9" x14ac:dyDescent="0.3">
      <c r="B30" s="9">
        <v>17</v>
      </c>
      <c r="C30" s="26" t="s">
        <v>31</v>
      </c>
      <c r="D30" s="10"/>
      <c r="E30" s="51"/>
      <c r="F30" s="10"/>
      <c r="G30" s="51"/>
      <c r="H30" s="51" t="s">
        <v>82</v>
      </c>
      <c r="I30" s="60">
        <v>2</v>
      </c>
    </row>
    <row r="31" spans="2:9" x14ac:dyDescent="0.3">
      <c r="B31" s="5">
        <v>18</v>
      </c>
      <c r="C31" s="6" t="s">
        <v>32</v>
      </c>
      <c r="D31" s="7"/>
      <c r="E31" s="48"/>
      <c r="F31" s="7"/>
      <c r="G31" s="61"/>
      <c r="H31" s="48" t="s">
        <v>82</v>
      </c>
      <c r="I31" s="61">
        <v>1</v>
      </c>
    </row>
    <row r="32" spans="2:9" ht="15.6" x14ac:dyDescent="0.3">
      <c r="B32" s="9">
        <v>19</v>
      </c>
      <c r="C32" s="26" t="s">
        <v>33</v>
      </c>
      <c r="D32" s="10"/>
      <c r="E32" s="60"/>
      <c r="F32" s="10"/>
      <c r="G32" s="11"/>
      <c r="H32" s="51"/>
      <c r="I32" s="52"/>
    </row>
    <row r="33" spans="2:9" ht="15.6" x14ac:dyDescent="0.3">
      <c r="B33" s="5">
        <v>20</v>
      </c>
      <c r="C33" s="6" t="s">
        <v>34</v>
      </c>
      <c r="D33" s="7"/>
      <c r="E33" s="8"/>
      <c r="F33" s="7"/>
      <c r="G33" s="8"/>
      <c r="H33" s="48"/>
      <c r="I33" s="8"/>
    </row>
    <row r="34" spans="2:9" ht="15.6" x14ac:dyDescent="0.3">
      <c r="B34" s="9">
        <v>21</v>
      </c>
      <c r="C34" s="26" t="s">
        <v>35</v>
      </c>
      <c r="D34" s="10"/>
      <c r="E34" s="11"/>
      <c r="F34" s="10"/>
      <c r="G34" s="11"/>
      <c r="H34" s="51"/>
      <c r="I34" s="11"/>
    </row>
    <row r="35" spans="2:9" ht="15.6" x14ac:dyDescent="0.3">
      <c r="B35" s="5">
        <v>22</v>
      </c>
      <c r="C35" s="6" t="s">
        <v>36</v>
      </c>
      <c r="D35" s="7"/>
      <c r="E35" s="8"/>
      <c r="F35" s="7"/>
      <c r="G35" s="8"/>
      <c r="H35" s="48"/>
      <c r="I35" s="8"/>
    </row>
    <row r="36" spans="2:9" ht="15.6" x14ac:dyDescent="0.3">
      <c r="B36" s="9">
        <v>23</v>
      </c>
      <c r="C36" s="26" t="s">
        <v>37</v>
      </c>
      <c r="D36" s="10" t="str">
        <f>IFERROR(IF(E36=0,"",IF(E36&lt;_xlfn.PERCENTILE.INC(($E$13:$E$36,$G$13:$G$36,$I$13:$I$36),0.2),"Baja",IF(E36&lt;_xlfn.PERCENTILE.INC(($E$13:$E$36,$G$13:$G$36,$I$13:$I$36),0.75),"Media","Alta"))),"-")</f>
        <v/>
      </c>
      <c r="E36" s="11"/>
      <c r="F36" s="10" t="str">
        <f>IFERROR(IF(G36=0,"",IF(G36&lt;_xlfn.PERCENTILE.INC(($E$13:$E$36,$G$13:$G$36,$I$13:$I$36),0.2),"Baja",IF(G36&lt;_xlfn.PERCENTILE.INC(($E$13:$E$36,$G$13:$G$36,$I$13:$I$36),0.75),"Media","Alta"))),"-")</f>
        <v/>
      </c>
      <c r="G36" s="11"/>
      <c r="H36" s="51"/>
      <c r="I36" s="11"/>
    </row>
    <row r="37" spans="2:9" ht="15.6" x14ac:dyDescent="0.3">
      <c r="B37" s="5" t="s">
        <v>38</v>
      </c>
      <c r="C37" s="6"/>
      <c r="D37" s="12"/>
      <c r="E37" s="13">
        <f>+SUM(E13:E36)</f>
        <v>0</v>
      </c>
      <c r="F37" s="12"/>
      <c r="G37" s="13">
        <f>+SUM(G13:G36)</f>
        <v>0</v>
      </c>
      <c r="H37" s="12"/>
      <c r="I37" s="13">
        <f>+SUM(I13:I36)</f>
        <v>27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39" priority="6">
      <formula>D7=""</formula>
    </cfRule>
  </conditionalFormatting>
  <conditionalFormatting sqref="E7">
    <cfRule type="expression" dxfId="38" priority="5">
      <formula>E7=""</formula>
    </cfRule>
  </conditionalFormatting>
  <conditionalFormatting sqref="C7">
    <cfRule type="expression" dxfId="37" priority="3">
      <formula>C7=""</formula>
    </cfRule>
  </conditionalFormatting>
  <conditionalFormatting sqref="B7">
    <cfRule type="expression" dxfId="36" priority="2">
      <formula>B7=""</formula>
    </cfRule>
  </conditionalFormatting>
  <conditionalFormatting sqref="F7">
    <cfRule type="expression" dxfId="35" priority="1">
      <formula>F7=""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5" orientation="landscape" r:id="rId1"/>
  <headerFooter>
    <oddHeader>&amp;C&amp;F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I37"/>
  <sheetViews>
    <sheetView zoomScale="70" zoomScaleNormal="70" workbookViewId="0">
      <selection activeCell="I24" sqref="I24"/>
    </sheetView>
  </sheetViews>
  <sheetFormatPr baseColWidth="10" defaultRowHeight="14.4" x14ac:dyDescent="0.3"/>
  <cols>
    <col min="1" max="1" width="4.6640625" customWidth="1"/>
    <col min="2" max="3" width="15.6640625" customWidth="1"/>
    <col min="4" max="4" width="17.33203125" bestFit="1" customWidth="1"/>
    <col min="5" max="9" width="15.6640625" customWidth="1"/>
    <col min="10" max="10" width="2" customWidth="1"/>
    <col min="12" max="16" width="14" bestFit="1" customWidth="1"/>
  </cols>
  <sheetData>
    <row r="2" spans="2:9" ht="22.2" x14ac:dyDescent="0.3">
      <c r="B2" s="83" t="str">
        <f>"PROGRAMA DE OPERACIÓN DEL SERVICIO ("&amp;B7&amp;" - "&amp;C7&amp;")"</f>
        <v>PROGRAMA DE OPERACIÓN DEL SERVICIO (D - Regreso)</v>
      </c>
      <c r="C2" s="83"/>
      <c r="D2" s="83"/>
      <c r="E2" s="83"/>
      <c r="F2" s="83"/>
      <c r="G2" s="83"/>
      <c r="H2" s="83"/>
      <c r="I2" s="83"/>
    </row>
    <row r="4" spans="2:9" s="1" customFormat="1" x14ac:dyDescent="0.3">
      <c r="B4" s="1" t="s">
        <v>0</v>
      </c>
    </row>
    <row r="6" spans="2:9" x14ac:dyDescent="0.3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3">
      <c r="B7" s="44" t="str">
        <f>'[1]Operador UN222'!B35</f>
        <v>D</v>
      </c>
      <c r="C7" s="44" t="str">
        <f>'[1]Operador UN222'!C35</f>
        <v>Regreso</v>
      </c>
      <c r="D7" s="44" t="str">
        <f>'[1]Operador UN222'!E35</f>
        <v>Parque El Loa</v>
      </c>
      <c r="E7" s="44" t="str">
        <f>'[1]Operador UN222'!G35</f>
        <v>Ruta 21</v>
      </c>
      <c r="F7" s="44" t="str">
        <f>TAPA!I8</f>
        <v>Elecciones</v>
      </c>
      <c r="G7" s="3"/>
    </row>
    <row r="9" spans="2:9" s="1" customFormat="1" x14ac:dyDescent="0.3">
      <c r="B9" s="1" t="s">
        <v>6</v>
      </c>
    </row>
    <row r="11" spans="2:9" ht="22.5" customHeight="1" x14ac:dyDescent="0.3">
      <c r="B11" s="84" t="s">
        <v>7</v>
      </c>
      <c r="C11" s="84" t="s">
        <v>8</v>
      </c>
      <c r="D11" s="85" t="s">
        <v>9</v>
      </c>
      <c r="E11" s="85"/>
      <c r="F11" s="85" t="s">
        <v>10</v>
      </c>
      <c r="G11" s="85"/>
      <c r="H11" s="85" t="s">
        <v>11</v>
      </c>
      <c r="I11" s="85"/>
    </row>
    <row r="12" spans="2:9" ht="28.8" x14ac:dyDescent="0.3">
      <c r="B12" s="84"/>
      <c r="C12" s="84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</row>
    <row r="13" spans="2:9" ht="15.75" customHeight="1" x14ac:dyDescent="0.3">
      <c r="B13" s="5">
        <v>0</v>
      </c>
      <c r="C13" s="6" t="s">
        <v>14</v>
      </c>
      <c r="D13" s="7" t="str">
        <f>IFERROR(IF(E13=0,"",IF(E13&lt;_xlfn.PERCENTILE.INC(($E$13:$E$36,$G$13:$G$36,$I$13:$I$36),0.2),"Baja",IF(E13&lt;_xlfn.PERCENTILE.INC(($E$13:$E$36,$G$13:$G$36,$I$13:$I$36),0.75),"Media","Alta"))),"-")</f>
        <v/>
      </c>
      <c r="E13" s="8"/>
      <c r="F13" s="7" t="str">
        <f>IFERROR(IF(G13=0,"",IF(G13&lt;_xlfn.PERCENTILE.INC(($E$13:$E$36,$G$13:$G$36,$I$13:$I$36),0.2),"Baja",IF(G13&lt;_xlfn.PERCENTILE.INC(($E$13:$E$36,$G$13:$G$36,$I$13:$I$36),0.75),"Media","Alta"))),"-")</f>
        <v/>
      </c>
      <c r="G13" s="8"/>
      <c r="H13" s="48"/>
      <c r="I13" s="8"/>
    </row>
    <row r="14" spans="2:9" ht="15.6" x14ac:dyDescent="0.3">
      <c r="B14" s="9">
        <v>1</v>
      </c>
      <c r="C14" s="26" t="s">
        <v>15</v>
      </c>
      <c r="D14" s="10" t="str">
        <f>IFERROR(IF(E14=0,"",IF(E14&lt;_xlfn.PERCENTILE.INC(($E$13:$E$36,$G$13:$G$36,$I$13:$I$36),0.2),"Baja",IF(E14&lt;_xlfn.PERCENTILE.INC(($E$13:$E$36,$G$13:$G$36,$I$13:$I$36),0.75),"Media","Alta"))),"-")</f>
        <v/>
      </c>
      <c r="E14" s="11"/>
      <c r="F14" s="10" t="str">
        <f>IFERROR(IF(G14=0,"",IF(G14&lt;_xlfn.PERCENTILE.INC(($E$13:$E$36,$G$13:$G$36,$I$13:$I$36),0.2),"Baja",IF(G14&lt;_xlfn.PERCENTILE.INC(($E$13:$E$36,$G$13:$G$36,$I$13:$I$36),0.75),"Media","Alta"))),"-")</f>
        <v/>
      </c>
      <c r="G14" s="11"/>
      <c r="H14" s="51"/>
      <c r="I14" s="11"/>
    </row>
    <row r="15" spans="2:9" ht="15.6" x14ac:dyDescent="0.3">
      <c r="B15" s="5">
        <v>2</v>
      </c>
      <c r="C15" s="6" t="s">
        <v>16</v>
      </c>
      <c r="D15" s="7" t="str">
        <f>IFERROR(IF(E15=0,"",IF(E15&lt;_xlfn.PERCENTILE.INC(($E$13:$E$36,$G$13:$G$36,$I$13:$I$36),0.2),"Baja",IF(E15&lt;_xlfn.PERCENTILE.INC(($E$13:$E$36,$G$13:$G$36,$I$13:$I$36),0.75),"Media","Alta"))),"-")</f>
        <v/>
      </c>
      <c r="E15" s="8"/>
      <c r="F15" s="7" t="str">
        <f>IFERROR(IF(G15=0,"",IF(G15&lt;_xlfn.PERCENTILE.INC(($E$13:$E$36,$G$13:$G$36,$I$13:$I$36),0.2),"Baja",IF(G15&lt;_xlfn.PERCENTILE.INC(($E$13:$E$36,$G$13:$G$36,$I$13:$I$36),0.75),"Media","Alta"))),"-")</f>
        <v/>
      </c>
      <c r="G15" s="8"/>
      <c r="H15" s="48"/>
      <c r="I15" s="8"/>
    </row>
    <row r="16" spans="2:9" ht="15.6" x14ac:dyDescent="0.3">
      <c r="B16" s="9">
        <v>3</v>
      </c>
      <c r="C16" s="26" t="s">
        <v>17</v>
      </c>
      <c r="D16" s="10" t="str">
        <f>IFERROR(IF(E16=0,"",IF(E16&lt;_xlfn.PERCENTILE.INC(($E$13:$E$36,$G$13:$G$36,$I$13:$I$36),0.2),"Baja",IF(E16&lt;_xlfn.PERCENTILE.INC(($E$13:$E$36,$G$13:$G$36,$I$13:$I$36),0.75),"Media","Alta"))),"-")</f>
        <v/>
      </c>
      <c r="E16" s="11"/>
      <c r="F16" s="10" t="str">
        <f>IFERROR(IF(G16=0,"",IF(G16&lt;_xlfn.PERCENTILE.INC(($E$13:$E$36,$G$13:$G$36,$I$13:$I$36),0.2),"Baja",IF(G16&lt;_xlfn.PERCENTILE.INC(($E$13:$E$36,$G$13:$G$36,$I$13:$I$36),0.75),"Media","Alta"))),"-")</f>
        <v/>
      </c>
      <c r="G16" s="11"/>
      <c r="H16" s="51"/>
      <c r="I16" s="11"/>
    </row>
    <row r="17" spans="2:9" ht="15.6" x14ac:dyDescent="0.3">
      <c r="B17" s="5">
        <v>4</v>
      </c>
      <c r="C17" s="6" t="s">
        <v>18</v>
      </c>
      <c r="D17" s="7" t="str">
        <f>IFERROR(IF(E17=0,"",IF(E17&lt;_xlfn.PERCENTILE.INC(($E$13:$E$36,$G$13:$G$36,$I$13:$I$36),0.2),"Baja",IF(E17&lt;_xlfn.PERCENTILE.INC(($E$13:$E$36,$G$13:$G$36,$I$13:$I$36),0.75),"Media","Alta"))),"-")</f>
        <v/>
      </c>
      <c r="E17" s="8"/>
      <c r="F17" s="7" t="str">
        <f>IFERROR(IF(G17=0,"",IF(G17&lt;_xlfn.PERCENTILE.INC(($E$13:$E$36,$G$13:$G$36,$I$13:$I$36),0.2),"Baja",IF(G17&lt;_xlfn.PERCENTILE.INC(($E$13:$E$36,$G$13:$G$36,$I$13:$I$36),0.75),"Media","Alta"))),"-")</f>
        <v/>
      </c>
      <c r="G17" s="8"/>
      <c r="H17" s="48"/>
      <c r="I17" s="8"/>
    </row>
    <row r="18" spans="2:9" ht="15.6" x14ac:dyDescent="0.3">
      <c r="B18" s="9">
        <v>5</v>
      </c>
      <c r="C18" s="26" t="s">
        <v>19</v>
      </c>
      <c r="D18" s="10" t="str">
        <f>IFERROR(IF(E18=0,"",IF(E18&lt;_xlfn.PERCENTILE.INC(($E$13:$E$36,$G$13:$G$36,$I$13:$I$36),0.2),"Baja",IF(E18&lt;_xlfn.PERCENTILE.INC(($E$13:$E$36,$G$13:$G$36,$I$13:$I$36),0.75),"Media","Alta"))),"-")</f>
        <v/>
      </c>
      <c r="E18" s="11"/>
      <c r="F18" s="10" t="str">
        <f>IFERROR(IF(G18=0,"",IF(G18&lt;_xlfn.PERCENTILE.INC(($E$13:$E$36,$G$13:$G$36,$I$13:$I$36),0.2),"Baja",IF(G18&lt;_xlfn.PERCENTILE.INC(($E$13:$E$36,$G$13:$G$36,$I$13:$I$36),0.75),"Media","Alta"))),"-")</f>
        <v/>
      </c>
      <c r="G18" s="11"/>
      <c r="H18" s="51"/>
      <c r="I18" s="11"/>
    </row>
    <row r="19" spans="2:9" ht="15.6" x14ac:dyDescent="0.3">
      <c r="B19" s="5">
        <v>6</v>
      </c>
      <c r="C19" s="6" t="s">
        <v>20</v>
      </c>
      <c r="D19" s="7"/>
      <c r="E19" s="8"/>
      <c r="F19" s="7"/>
      <c r="G19" s="8"/>
      <c r="H19" s="48"/>
      <c r="I19" s="8"/>
    </row>
    <row r="20" spans="2:9" ht="15.6" x14ac:dyDescent="0.3">
      <c r="B20" s="9">
        <v>7</v>
      </c>
      <c r="C20" s="26" t="s">
        <v>21</v>
      </c>
      <c r="D20" s="10"/>
      <c r="E20" s="51"/>
      <c r="F20" s="10"/>
      <c r="G20" s="11"/>
      <c r="H20" s="51"/>
      <c r="I20" s="11"/>
    </row>
    <row r="21" spans="2:9" ht="15.6" x14ac:dyDescent="0.3">
      <c r="B21" s="5">
        <v>8</v>
      </c>
      <c r="C21" s="6" t="s">
        <v>22</v>
      </c>
      <c r="D21" s="7"/>
      <c r="E21" s="48"/>
      <c r="F21" s="7"/>
      <c r="G21" s="8"/>
      <c r="H21" s="48" t="s">
        <v>82</v>
      </c>
      <c r="I21" s="61">
        <v>1</v>
      </c>
    </row>
    <row r="22" spans="2:9" x14ac:dyDescent="0.3">
      <c r="B22" s="9">
        <v>9</v>
      </c>
      <c r="C22" s="26" t="s">
        <v>23</v>
      </c>
      <c r="D22" s="10"/>
      <c r="E22" s="51"/>
      <c r="F22" s="10"/>
      <c r="G22" s="10"/>
      <c r="H22" s="51" t="s">
        <v>82</v>
      </c>
      <c r="I22" s="60">
        <v>2</v>
      </c>
    </row>
    <row r="23" spans="2:9" x14ac:dyDescent="0.3">
      <c r="B23" s="5">
        <v>10</v>
      </c>
      <c r="C23" s="6" t="s">
        <v>24</v>
      </c>
      <c r="D23" s="7"/>
      <c r="E23" s="48"/>
      <c r="F23" s="7"/>
      <c r="G23" s="48"/>
      <c r="H23" s="48" t="s">
        <v>82</v>
      </c>
      <c r="I23" s="61">
        <v>2</v>
      </c>
    </row>
    <row r="24" spans="2:9" x14ac:dyDescent="0.3">
      <c r="B24" s="9">
        <v>11</v>
      </c>
      <c r="C24" s="26" t="s">
        <v>25</v>
      </c>
      <c r="D24" s="10"/>
      <c r="E24" s="51"/>
      <c r="F24" s="10"/>
      <c r="G24" s="51"/>
      <c r="H24" s="51" t="s">
        <v>82</v>
      </c>
      <c r="I24" s="60">
        <v>2</v>
      </c>
    </row>
    <row r="25" spans="2:9" x14ac:dyDescent="0.3">
      <c r="B25" s="5">
        <v>12</v>
      </c>
      <c r="C25" s="6" t="s">
        <v>26</v>
      </c>
      <c r="D25" s="7"/>
      <c r="E25" s="48"/>
      <c r="F25" s="7"/>
      <c r="G25" s="48"/>
      <c r="H25" s="48" t="s">
        <v>82</v>
      </c>
      <c r="I25" s="61">
        <v>3</v>
      </c>
    </row>
    <row r="26" spans="2:9" x14ac:dyDescent="0.3">
      <c r="B26" s="9">
        <v>13</v>
      </c>
      <c r="C26" s="26" t="s">
        <v>27</v>
      </c>
      <c r="D26" s="10"/>
      <c r="E26" s="51"/>
      <c r="F26" s="10"/>
      <c r="G26" s="51"/>
      <c r="H26" s="51" t="s">
        <v>82</v>
      </c>
      <c r="I26" s="60">
        <v>3</v>
      </c>
    </row>
    <row r="27" spans="2:9" x14ac:dyDescent="0.3">
      <c r="B27" s="5">
        <v>14</v>
      </c>
      <c r="C27" s="6" t="s">
        <v>28</v>
      </c>
      <c r="D27" s="7"/>
      <c r="E27" s="48"/>
      <c r="F27" s="7"/>
      <c r="G27" s="48"/>
      <c r="H27" s="48" t="s">
        <v>82</v>
      </c>
      <c r="I27" s="61">
        <v>3</v>
      </c>
    </row>
    <row r="28" spans="2:9" x14ac:dyDescent="0.3">
      <c r="B28" s="9">
        <v>15</v>
      </c>
      <c r="C28" s="26" t="s">
        <v>29</v>
      </c>
      <c r="D28" s="10"/>
      <c r="E28" s="51"/>
      <c r="F28" s="10"/>
      <c r="G28" s="51"/>
      <c r="H28" s="51" t="s">
        <v>82</v>
      </c>
      <c r="I28" s="60">
        <v>3</v>
      </c>
    </row>
    <row r="29" spans="2:9" x14ac:dyDescent="0.3">
      <c r="B29" s="5">
        <v>16</v>
      </c>
      <c r="C29" s="6" t="s">
        <v>30</v>
      </c>
      <c r="D29" s="7"/>
      <c r="E29" s="48"/>
      <c r="F29" s="7"/>
      <c r="G29" s="48"/>
      <c r="H29" s="48" t="s">
        <v>82</v>
      </c>
      <c r="I29" s="61">
        <v>2</v>
      </c>
    </row>
    <row r="30" spans="2:9" x14ac:dyDescent="0.3">
      <c r="B30" s="9">
        <v>17</v>
      </c>
      <c r="C30" s="26" t="s">
        <v>31</v>
      </c>
      <c r="D30" s="10"/>
      <c r="E30" s="51"/>
      <c r="F30" s="10"/>
      <c r="G30" s="51"/>
      <c r="H30" s="51" t="s">
        <v>82</v>
      </c>
      <c r="I30" s="60">
        <v>2</v>
      </c>
    </row>
    <row r="31" spans="2:9" x14ac:dyDescent="0.3">
      <c r="B31" s="5">
        <v>18</v>
      </c>
      <c r="C31" s="6" t="s">
        <v>32</v>
      </c>
      <c r="D31" s="7"/>
      <c r="E31" s="48"/>
      <c r="F31" s="7"/>
      <c r="G31" s="7"/>
      <c r="H31" s="48" t="s">
        <v>82</v>
      </c>
      <c r="I31" s="61">
        <v>1</v>
      </c>
    </row>
    <row r="32" spans="2:9" ht="15.6" x14ac:dyDescent="0.3">
      <c r="B32" s="9">
        <v>19</v>
      </c>
      <c r="C32" s="26" t="s">
        <v>33</v>
      </c>
      <c r="D32" s="10"/>
      <c r="E32" s="51"/>
      <c r="F32" s="10"/>
      <c r="G32" s="10"/>
      <c r="H32" s="51"/>
      <c r="I32" s="52"/>
    </row>
    <row r="33" spans="2:9" ht="15.6" x14ac:dyDescent="0.3">
      <c r="B33" s="5">
        <v>20</v>
      </c>
      <c r="C33" s="6" t="s">
        <v>34</v>
      </c>
      <c r="D33" s="7"/>
      <c r="E33" s="8"/>
      <c r="F33" s="7"/>
      <c r="G33" s="7"/>
      <c r="H33" s="48"/>
      <c r="I33" s="7"/>
    </row>
    <row r="34" spans="2:9" ht="15.6" x14ac:dyDescent="0.3">
      <c r="B34" s="9">
        <v>21</v>
      </c>
      <c r="C34" s="26" t="s">
        <v>35</v>
      </c>
      <c r="D34" s="10" t="str">
        <f>IFERROR(IF(E34=0,"",IF(E34&lt;_xlfn.PERCENTILE.INC(($E$13:$E$36,$G$13:$G$36,$I$13:$I$36),0.2),"Baja",IF(E34&lt;_xlfn.PERCENTILE.INC(($E$13:$E$36,$G$13:$G$36,$I$13:$I$36),0.75),"Media","Alta"))),"-")</f>
        <v/>
      </c>
      <c r="E34" s="11"/>
      <c r="F34" s="10" t="str">
        <f>IFERROR(IF(G34=0,"",IF(G34&lt;_xlfn.PERCENTILE.INC(($E$13:$E$36,$G$13:$G$36,$I$13:$I$36),0.2),"Baja",IF(G34&lt;_xlfn.PERCENTILE.INC(($E$13:$E$36,$G$13:$G$36,$I$13:$I$36),0.75),"Media","Alta"))),"-")</f>
        <v/>
      </c>
      <c r="G34" s="10"/>
      <c r="H34" s="51"/>
      <c r="I34" s="10"/>
    </row>
    <row r="35" spans="2:9" ht="15.6" x14ac:dyDescent="0.3">
      <c r="B35" s="5">
        <v>22</v>
      </c>
      <c r="C35" s="6" t="s">
        <v>36</v>
      </c>
      <c r="D35" s="7" t="str">
        <f>IFERROR(IF(E35=0,"",IF(E35&lt;_xlfn.PERCENTILE.INC(($E$13:$E$36,$G$13:$G$36,$I$13:$I$36),0.2),"Baja",IF(E35&lt;_xlfn.PERCENTILE.INC(($E$13:$E$36,$G$13:$G$36,$I$13:$I$36),0.75),"Media","Alta"))),"-")</f>
        <v/>
      </c>
      <c r="E35" s="8"/>
      <c r="F35" s="7" t="str">
        <f>IFERROR(IF(G35=0,"",IF(G35&lt;_xlfn.PERCENTILE.INC(($E$13:$E$36,$G$13:$G$36,$I$13:$I$36),0.2),"Baja",IF(G35&lt;_xlfn.PERCENTILE.INC(($E$13:$E$36,$G$13:$G$36,$I$13:$I$36),0.75),"Media","Alta"))),"-")</f>
        <v/>
      </c>
      <c r="G35" s="8"/>
      <c r="H35" s="48"/>
      <c r="I35" s="8"/>
    </row>
    <row r="36" spans="2:9" ht="15.6" x14ac:dyDescent="0.3">
      <c r="B36" s="9">
        <v>23</v>
      </c>
      <c r="C36" s="26" t="s">
        <v>37</v>
      </c>
      <c r="D36" s="10" t="str">
        <f>IFERROR(IF(E36=0,"",IF(E36&lt;_xlfn.PERCENTILE.INC(($E$13:$E$36,$G$13:$G$36,$I$13:$I$36),0.2),"Baja",IF(E36&lt;_xlfn.PERCENTILE.INC(($E$13:$E$36,$G$13:$G$36,$I$13:$I$36),0.75),"Media","Alta"))),"-")</f>
        <v/>
      </c>
      <c r="E36" s="11"/>
      <c r="F36" s="10" t="str">
        <f>IFERROR(IF(G36=0,"",IF(G36&lt;_xlfn.PERCENTILE.INC(($E$13:$E$36,$G$13:$G$36,$I$13:$I$36),0.2),"Baja",IF(G36&lt;_xlfn.PERCENTILE.INC(($E$13:$E$36,$G$13:$G$36,$I$13:$I$36),0.75),"Media","Alta"))),"-")</f>
        <v/>
      </c>
      <c r="G36" s="11"/>
      <c r="H36" s="51"/>
      <c r="I36" s="11"/>
    </row>
    <row r="37" spans="2:9" ht="15.6" x14ac:dyDescent="0.3">
      <c r="B37" s="5" t="s">
        <v>38</v>
      </c>
      <c r="C37" s="6"/>
      <c r="D37" s="12"/>
      <c r="E37" s="13">
        <f>+SUM(E13:E36)</f>
        <v>0</v>
      </c>
      <c r="F37" s="12"/>
      <c r="G37" s="13">
        <f>+SUM(G13:G36)</f>
        <v>0</v>
      </c>
      <c r="H37" s="12"/>
      <c r="I37" s="13">
        <f>+SUM(I13:I36)</f>
        <v>24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34" priority="6">
      <formula>D7=""</formula>
    </cfRule>
  </conditionalFormatting>
  <conditionalFormatting sqref="E7">
    <cfRule type="expression" dxfId="33" priority="5">
      <formula>E7=""</formula>
    </cfRule>
  </conditionalFormatting>
  <conditionalFormatting sqref="C7">
    <cfRule type="expression" dxfId="32" priority="3">
      <formula>C7=""</formula>
    </cfRule>
  </conditionalFormatting>
  <conditionalFormatting sqref="B7">
    <cfRule type="expression" dxfId="31" priority="2">
      <formula>B7=""</formula>
    </cfRule>
  </conditionalFormatting>
  <conditionalFormatting sqref="F7">
    <cfRule type="expression" dxfId="30" priority="1">
      <formula>F7=""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5" orientation="landscape" r:id="rId1"/>
  <headerFooter>
    <oddHeader>&amp;C&amp;F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I37"/>
  <sheetViews>
    <sheetView zoomScale="70" zoomScaleNormal="70" workbookViewId="0">
      <selection activeCell="I23" sqref="I23"/>
    </sheetView>
  </sheetViews>
  <sheetFormatPr baseColWidth="10" defaultColWidth="11.44140625" defaultRowHeight="14.4" x14ac:dyDescent="0.3"/>
  <cols>
    <col min="1" max="1" width="4.6640625" style="40" customWidth="1"/>
    <col min="2" max="9" width="15.6640625" style="40" customWidth="1"/>
    <col min="10" max="10" width="3.6640625" style="40" customWidth="1"/>
    <col min="11" max="11" width="14" style="40" bestFit="1" customWidth="1"/>
    <col min="12" max="16384" width="11.44140625" style="40"/>
  </cols>
  <sheetData>
    <row r="2" spans="2:9" ht="22.2" x14ac:dyDescent="0.3">
      <c r="B2" s="83" t="str">
        <f>"PROGRAMA DE OPERACIÓN DEL SERVICIO ("&amp;B7&amp;" - "&amp;C7&amp;")"</f>
        <v>PROGRAMA DE OPERACIÓN DEL SERVICIO (E - Ida)</v>
      </c>
      <c r="C2" s="83"/>
      <c r="D2" s="83"/>
      <c r="E2" s="83"/>
      <c r="F2" s="83"/>
      <c r="G2" s="83"/>
      <c r="H2" s="83"/>
      <c r="I2" s="83"/>
    </row>
    <row r="4" spans="2:9" s="41" customFormat="1" x14ac:dyDescent="0.3">
      <c r="B4" s="41" t="s">
        <v>0</v>
      </c>
    </row>
    <row r="6" spans="2:9" x14ac:dyDescent="0.3">
      <c r="B6" s="42" t="s">
        <v>1</v>
      </c>
      <c r="C6" s="42" t="s">
        <v>2</v>
      </c>
      <c r="D6" s="42" t="s">
        <v>3</v>
      </c>
      <c r="E6" s="42" t="s">
        <v>4</v>
      </c>
      <c r="F6" s="42" t="s">
        <v>5</v>
      </c>
      <c r="G6" s="43"/>
    </row>
    <row r="7" spans="2:9" x14ac:dyDescent="0.3">
      <c r="B7" s="44" t="str">
        <f>'[1]Operador UN222'!B36</f>
        <v>E</v>
      </c>
      <c r="C7" s="44" t="str">
        <f>'[1]Operador UN222'!C36</f>
        <v>Ida</v>
      </c>
      <c r="D7" s="44" t="str">
        <f>'[1]Operador UN222'!E36</f>
        <v>Ruta 21</v>
      </c>
      <c r="E7" s="44" t="str">
        <f>'[1]Operador UN222'!G36</f>
        <v>Ojo de Opache</v>
      </c>
      <c r="F7" s="44" t="str">
        <f>TAPA!I8</f>
        <v>Elecciones</v>
      </c>
      <c r="G7" s="43"/>
    </row>
    <row r="9" spans="2:9" s="41" customFormat="1" x14ac:dyDescent="0.3">
      <c r="B9" s="41" t="s">
        <v>6</v>
      </c>
    </row>
    <row r="11" spans="2:9" ht="22.5" customHeight="1" x14ac:dyDescent="0.3">
      <c r="B11" s="84" t="s">
        <v>7</v>
      </c>
      <c r="C11" s="84" t="s">
        <v>8</v>
      </c>
      <c r="D11" s="85" t="s">
        <v>9</v>
      </c>
      <c r="E11" s="85"/>
      <c r="F11" s="85" t="s">
        <v>10</v>
      </c>
      <c r="G11" s="85"/>
      <c r="H11" s="85" t="s">
        <v>11</v>
      </c>
      <c r="I11" s="85"/>
    </row>
    <row r="12" spans="2:9" ht="28.8" x14ac:dyDescent="0.3">
      <c r="B12" s="84"/>
      <c r="C12" s="84"/>
      <c r="D12" s="45" t="s">
        <v>12</v>
      </c>
      <c r="E12" s="45" t="s">
        <v>13</v>
      </c>
      <c r="F12" s="45" t="s">
        <v>12</v>
      </c>
      <c r="G12" s="45" t="s">
        <v>13</v>
      </c>
      <c r="H12" s="45" t="s">
        <v>12</v>
      </c>
      <c r="I12" s="45" t="s">
        <v>13</v>
      </c>
    </row>
    <row r="13" spans="2:9" ht="15.75" customHeight="1" x14ac:dyDescent="0.3">
      <c r="B13" s="46">
        <v>0</v>
      </c>
      <c r="C13" s="47" t="s">
        <v>14</v>
      </c>
      <c r="D13" s="48" t="str">
        <f>IFERROR(IF(E13=0,"",IF(E13&lt;_xlfn.PERCENTILE.INC(($E$13:$E$36,$G$13:$G$36,$I$13:$I$36),0.2),"Baja",IF(E13&lt;_xlfn.PERCENTILE.INC(($E$13:$E$36,$G$13:$G$36,$I$13:$I$36),0.75),"Media","Alta"))),"-")</f>
        <v/>
      </c>
      <c r="E13" s="49"/>
      <c r="F13" s="48" t="str">
        <f>IFERROR(IF(G13=0,"",IF(G13&lt;_xlfn.PERCENTILE.INC(($E$13:$E$36,$G$13:$G$36,$I$13:$I$36),0.2),"Baja",IF(G13&lt;_xlfn.PERCENTILE.INC(($E$13:$E$36,$G$13:$G$36,$I$13:$I$36),0.75),"Media","Alta"))),"-")</f>
        <v/>
      </c>
      <c r="G13" s="49"/>
      <c r="H13" s="48"/>
      <c r="I13" s="49"/>
    </row>
    <row r="14" spans="2:9" ht="15.6" x14ac:dyDescent="0.3">
      <c r="B14" s="50">
        <v>1</v>
      </c>
      <c r="C14" s="58" t="s">
        <v>15</v>
      </c>
      <c r="D14" s="51" t="str">
        <f>IFERROR(IF(E14=0,"",IF(E14&lt;_xlfn.PERCENTILE.INC(($E$13:$E$36,$G$13:$G$36,$I$13:$I$36),0.2),"Baja",IF(E14&lt;_xlfn.PERCENTILE.INC(($E$13:$E$36,$G$13:$G$36,$I$13:$I$36),0.75),"Media","Alta"))),"-")</f>
        <v/>
      </c>
      <c r="E14" s="52"/>
      <c r="F14" s="51" t="str">
        <f>IFERROR(IF(G14=0,"",IF(G14&lt;_xlfn.PERCENTILE.INC(($E$13:$E$36,$G$13:$G$36,$I$13:$I$36),0.2),"Baja",IF(G14&lt;_xlfn.PERCENTILE.INC(($E$13:$E$36,$G$13:$G$36,$I$13:$I$36),0.75),"Media","Alta"))),"-")</f>
        <v/>
      </c>
      <c r="G14" s="52"/>
      <c r="H14" s="51"/>
      <c r="I14" s="52"/>
    </row>
    <row r="15" spans="2:9" ht="15.6" x14ac:dyDescent="0.3">
      <c r="B15" s="46">
        <v>2</v>
      </c>
      <c r="C15" s="47" t="s">
        <v>16</v>
      </c>
      <c r="D15" s="48" t="str">
        <f>IFERROR(IF(E15=0,"",IF(E15&lt;_xlfn.PERCENTILE.INC(($E$13:$E$36,$G$13:$G$36,$I$13:$I$36),0.2),"Baja",IF(E15&lt;_xlfn.PERCENTILE.INC(($E$13:$E$36,$G$13:$G$36,$I$13:$I$36),0.75),"Media","Alta"))),"-")</f>
        <v/>
      </c>
      <c r="E15" s="49"/>
      <c r="F15" s="48" t="str">
        <f>IFERROR(IF(G15=0,"",IF(G15&lt;_xlfn.PERCENTILE.INC(($E$13:$E$36,$G$13:$G$36,$I$13:$I$36),0.2),"Baja",IF(G15&lt;_xlfn.PERCENTILE.INC(($E$13:$E$36,$G$13:$G$36,$I$13:$I$36),0.75),"Media","Alta"))),"-")</f>
        <v/>
      </c>
      <c r="G15" s="49"/>
      <c r="H15" s="48"/>
      <c r="I15" s="49"/>
    </row>
    <row r="16" spans="2:9" ht="15.6" x14ac:dyDescent="0.3">
      <c r="B16" s="50">
        <v>3</v>
      </c>
      <c r="C16" s="58" t="s">
        <v>17</v>
      </c>
      <c r="D16" s="51" t="str">
        <f>IFERROR(IF(E16=0,"",IF(E16&lt;_xlfn.PERCENTILE.INC(($E$13:$E$36,$G$13:$G$36,$I$13:$I$36),0.2),"Baja",IF(E16&lt;_xlfn.PERCENTILE.INC(($E$13:$E$36,$G$13:$G$36,$I$13:$I$36),0.75),"Media","Alta"))),"-")</f>
        <v/>
      </c>
      <c r="E16" s="52"/>
      <c r="F16" s="51" t="str">
        <f>IFERROR(IF(G16=0,"",IF(G16&lt;_xlfn.PERCENTILE.INC(($E$13:$E$36,$G$13:$G$36,$I$13:$I$36),0.2),"Baja",IF(G16&lt;_xlfn.PERCENTILE.INC(($E$13:$E$36,$G$13:$G$36,$I$13:$I$36),0.75),"Media","Alta"))),"-")</f>
        <v/>
      </c>
      <c r="G16" s="52"/>
      <c r="H16" s="51"/>
      <c r="I16" s="52"/>
    </row>
    <row r="17" spans="2:9" ht="15.6" x14ac:dyDescent="0.3">
      <c r="B17" s="46">
        <v>4</v>
      </c>
      <c r="C17" s="47" t="s">
        <v>18</v>
      </c>
      <c r="D17" s="48" t="str">
        <f>IFERROR(IF(E17=0,"",IF(E17&lt;_xlfn.PERCENTILE.INC(($E$13:$E$36,$G$13:$G$36,$I$13:$I$36),0.2),"Baja",IF(E17&lt;_xlfn.PERCENTILE.INC(($E$13:$E$36,$G$13:$G$36,$I$13:$I$36),0.75),"Media","Alta"))),"-")</f>
        <v/>
      </c>
      <c r="E17" s="49"/>
      <c r="F17" s="48" t="str">
        <f>IFERROR(IF(G17=0,"",IF(G17&lt;_xlfn.PERCENTILE.INC(($E$13:$E$36,$G$13:$G$36,$I$13:$I$36),0.2),"Baja",IF(G17&lt;_xlfn.PERCENTILE.INC(($E$13:$E$36,$G$13:$G$36,$I$13:$I$36),0.75),"Media","Alta"))),"-")</f>
        <v/>
      </c>
      <c r="G17" s="49"/>
      <c r="H17" s="48"/>
      <c r="I17" s="49"/>
    </row>
    <row r="18" spans="2:9" ht="15.6" x14ac:dyDescent="0.3">
      <c r="B18" s="50">
        <v>5</v>
      </c>
      <c r="C18" s="58" t="s">
        <v>19</v>
      </c>
      <c r="D18" s="51" t="str">
        <f>IFERROR(IF(E18=0,"",IF(E18&lt;_xlfn.PERCENTILE.INC(($E$13:$E$36,$G$13:$G$36,$I$13:$I$36),0.2),"Baja",IF(E18&lt;_xlfn.PERCENTILE.INC(($E$13:$E$36,$G$13:$G$36,$I$13:$I$36),0.75),"Media","Alta"))),"-")</f>
        <v/>
      </c>
      <c r="E18" s="52"/>
      <c r="F18" s="51"/>
      <c r="G18" s="52"/>
      <c r="H18" s="51"/>
      <c r="I18" s="52"/>
    </row>
    <row r="19" spans="2:9" ht="15.6" x14ac:dyDescent="0.3">
      <c r="B19" s="46">
        <v>6</v>
      </c>
      <c r="C19" s="47" t="s">
        <v>20</v>
      </c>
      <c r="D19" s="48" t="str">
        <f>IFERROR(IF(E19=0,"",IF(E19&lt;_xlfn.PERCENTILE.INC(($E$13:$E$36,$G$13:$G$36,$I$13:$I$36),0.2),"Baja",IF(E19&lt;_xlfn.PERCENTILE.INC(($E$13:$E$36,$G$13:$G$36,$I$13:$I$36),0.75),"Media","Alta"))),"-")</f>
        <v/>
      </c>
      <c r="E19" s="49"/>
      <c r="F19" s="48"/>
      <c r="G19" s="49"/>
      <c r="H19" s="48"/>
      <c r="I19" s="49"/>
    </row>
    <row r="20" spans="2:9" ht="15.6" x14ac:dyDescent="0.3">
      <c r="B20" s="50">
        <v>7</v>
      </c>
      <c r="C20" s="58" t="s">
        <v>21</v>
      </c>
      <c r="D20" s="51" t="str">
        <f>IFERROR(IF(E20=0,"",IF(E20&lt;_xlfn.PERCENTILE.INC(($E$13:$E$36,$G$13:$G$36,$I$13:$I$36),0.2),"Baja",IF(E20&lt;_xlfn.PERCENTILE.INC(($E$13:$E$36,$G$13:$G$36,$I$13:$I$36),0.75),"Media","Alta"))),"-")</f>
        <v/>
      </c>
      <c r="E20" s="52"/>
      <c r="F20" s="51"/>
      <c r="G20" s="52"/>
      <c r="H20" s="51" t="s">
        <v>82</v>
      </c>
      <c r="I20" s="60">
        <v>1</v>
      </c>
    </row>
    <row r="21" spans="2:9" ht="15.6" x14ac:dyDescent="0.3">
      <c r="B21" s="46">
        <v>8</v>
      </c>
      <c r="C21" s="47" t="s">
        <v>22</v>
      </c>
      <c r="D21" s="48" t="str">
        <f>IFERROR(IF(E21=0,"",IF(E21&lt;_xlfn.PERCENTILE.INC(($E$13:$E$36,$G$13:$G$36,$I$13:$I$36),0.2),"Baja",IF(E21&lt;_xlfn.PERCENTILE.INC(($E$13:$E$36,$G$13:$G$36,$I$13:$I$36),0.75),"Media","Alta"))),"-")</f>
        <v/>
      </c>
      <c r="E21" s="49"/>
      <c r="F21" s="48"/>
      <c r="G21" s="49"/>
      <c r="H21" s="48" t="s">
        <v>82</v>
      </c>
      <c r="I21" s="61">
        <v>2</v>
      </c>
    </row>
    <row r="22" spans="2:9" ht="15.6" x14ac:dyDescent="0.3">
      <c r="B22" s="50">
        <v>9</v>
      </c>
      <c r="C22" s="58" t="s">
        <v>23</v>
      </c>
      <c r="D22" s="51" t="str">
        <f>IFERROR(IF(E22=0,"",IF(E22&lt;_xlfn.PERCENTILE.INC(($E$13:$E$36,$G$13:$G$36,$I$13:$I$36),0.2),"Baja",IF(E22&lt;_xlfn.PERCENTILE.INC(($E$13:$E$36,$G$13:$G$36,$I$13:$I$36),0.75),"Media","Alta"))),"-")</f>
        <v/>
      </c>
      <c r="E22" s="52"/>
      <c r="F22" s="51"/>
      <c r="G22" s="52"/>
      <c r="H22" s="51" t="s">
        <v>82</v>
      </c>
      <c r="I22" s="60">
        <v>2</v>
      </c>
    </row>
    <row r="23" spans="2:9" ht="15.6" x14ac:dyDescent="0.3">
      <c r="B23" s="46">
        <v>10</v>
      </c>
      <c r="C23" s="47" t="s">
        <v>24</v>
      </c>
      <c r="D23" s="48" t="str">
        <f>IFERROR(IF(E23=0,"",IF(E23&lt;_xlfn.PERCENTILE.INC(($E$13:$E$36,$G$13:$G$36,$I$13:$I$36),0.2),"Baja",IF(E23&lt;_xlfn.PERCENTILE.INC(($E$13:$E$36,$G$13:$G$36,$I$13:$I$36),0.75),"Media","Alta"))),"-")</f>
        <v/>
      </c>
      <c r="E23" s="49"/>
      <c r="F23" s="48"/>
      <c r="G23" s="49"/>
      <c r="H23" s="48" t="s">
        <v>82</v>
      </c>
      <c r="I23" s="61">
        <v>2</v>
      </c>
    </row>
    <row r="24" spans="2:9" ht="15.6" x14ac:dyDescent="0.3">
      <c r="B24" s="50">
        <v>11</v>
      </c>
      <c r="C24" s="58" t="s">
        <v>25</v>
      </c>
      <c r="D24" s="51" t="str">
        <f>IFERROR(IF(E24=0,"",IF(E24&lt;_xlfn.PERCENTILE.INC(($E$13:$E$36,$G$13:$G$36,$I$13:$I$36),0.2),"Baja",IF(E24&lt;_xlfn.PERCENTILE.INC(($E$13:$E$36,$G$13:$G$36,$I$13:$I$36),0.75),"Media","Alta"))),"-")</f>
        <v/>
      </c>
      <c r="E24" s="52"/>
      <c r="F24" s="51"/>
      <c r="G24" s="52"/>
      <c r="H24" s="51" t="s">
        <v>82</v>
      </c>
      <c r="I24" s="60">
        <v>3</v>
      </c>
    </row>
    <row r="25" spans="2:9" ht="15.6" x14ac:dyDescent="0.3">
      <c r="B25" s="46">
        <v>12</v>
      </c>
      <c r="C25" s="47" t="s">
        <v>26</v>
      </c>
      <c r="D25" s="48" t="str">
        <f>IFERROR(IF(E25=0,"",IF(E25&lt;_xlfn.PERCENTILE.INC(($E$13:$E$36,$G$13:$G$36,$I$13:$I$36),0.2),"Baja",IF(E25&lt;_xlfn.PERCENTILE.INC(($E$13:$E$36,$G$13:$G$36,$I$13:$I$36),0.75),"Media","Alta"))),"-")</f>
        <v/>
      </c>
      <c r="E25" s="49"/>
      <c r="F25" s="48"/>
      <c r="G25" s="49"/>
      <c r="H25" s="48" t="s">
        <v>82</v>
      </c>
      <c r="I25" s="61">
        <v>3</v>
      </c>
    </row>
    <row r="26" spans="2:9" ht="15.6" x14ac:dyDescent="0.3">
      <c r="B26" s="50">
        <v>13</v>
      </c>
      <c r="C26" s="58" t="s">
        <v>27</v>
      </c>
      <c r="D26" s="51" t="str">
        <f>IFERROR(IF(E26=0,"",IF(E26&lt;_xlfn.PERCENTILE.INC(($E$13:$E$36,$G$13:$G$36,$I$13:$I$36),0.2),"Baja",IF(E26&lt;_xlfn.PERCENTILE.INC(($E$13:$E$36,$G$13:$G$36,$I$13:$I$36),0.75),"Media","Alta"))),"-")</f>
        <v/>
      </c>
      <c r="E26" s="52"/>
      <c r="F26" s="51"/>
      <c r="G26" s="52"/>
      <c r="H26" s="51" t="s">
        <v>82</v>
      </c>
      <c r="I26" s="60">
        <v>3</v>
      </c>
    </row>
    <row r="27" spans="2:9" ht="15.6" x14ac:dyDescent="0.3">
      <c r="B27" s="46">
        <v>14</v>
      </c>
      <c r="C27" s="47" t="s">
        <v>28</v>
      </c>
      <c r="D27" s="48" t="str">
        <f>IFERROR(IF(E27=0,"",IF(E27&lt;_xlfn.PERCENTILE.INC(($E$13:$E$36,$G$13:$G$36,$I$13:$I$36),0.2),"Baja",IF(E27&lt;_xlfn.PERCENTILE.INC(($E$13:$E$36,$G$13:$G$36,$I$13:$I$36),0.75),"Media","Alta"))),"-")</f>
        <v/>
      </c>
      <c r="E27" s="49"/>
      <c r="F27" s="48"/>
      <c r="G27" s="49"/>
      <c r="H27" s="48" t="s">
        <v>82</v>
      </c>
      <c r="I27" s="61">
        <v>3</v>
      </c>
    </row>
    <row r="28" spans="2:9" ht="15.6" x14ac:dyDescent="0.3">
      <c r="B28" s="50">
        <v>15</v>
      </c>
      <c r="C28" s="58" t="s">
        <v>29</v>
      </c>
      <c r="D28" s="51" t="str">
        <f>IFERROR(IF(E28=0,"",IF(E28&lt;_xlfn.PERCENTILE.INC(($E$13:$E$36,$G$13:$G$36,$I$13:$I$36),0.2),"Baja",IF(E28&lt;_xlfn.PERCENTILE.INC(($E$13:$E$36,$G$13:$G$36,$I$13:$I$36),0.75),"Media","Alta"))),"-")</f>
        <v/>
      </c>
      <c r="E28" s="52"/>
      <c r="F28" s="51"/>
      <c r="G28" s="52"/>
      <c r="H28" s="51" t="s">
        <v>82</v>
      </c>
      <c r="I28" s="60">
        <v>3</v>
      </c>
    </row>
    <row r="29" spans="2:9" ht="15.6" x14ac:dyDescent="0.3">
      <c r="B29" s="46">
        <v>16</v>
      </c>
      <c r="C29" s="47" t="s">
        <v>30</v>
      </c>
      <c r="D29" s="48" t="str">
        <f>IFERROR(IF(E29=0,"",IF(E29&lt;_xlfn.PERCENTILE.INC(($E$13:$E$36,$G$13:$G$36,$I$13:$I$36),0.2),"Baja",IF(E29&lt;_xlfn.PERCENTILE.INC(($E$13:$E$36,$G$13:$G$36,$I$13:$I$36),0.75),"Media","Alta"))),"-")</f>
        <v/>
      </c>
      <c r="E29" s="49"/>
      <c r="F29" s="48"/>
      <c r="G29" s="49"/>
      <c r="H29" s="48" t="s">
        <v>82</v>
      </c>
      <c r="I29" s="61">
        <v>2</v>
      </c>
    </row>
    <row r="30" spans="2:9" ht="15.6" x14ac:dyDescent="0.3">
      <c r="B30" s="50">
        <v>17</v>
      </c>
      <c r="C30" s="58" t="s">
        <v>31</v>
      </c>
      <c r="D30" s="51" t="str">
        <f>IFERROR(IF(E30=0,"",IF(E30&lt;_xlfn.PERCENTILE.INC(($E$13:$E$36,$G$13:$G$36,$I$13:$I$36),0.2),"Baja",IF(E30&lt;_xlfn.PERCENTILE.INC(($E$13:$E$36,$G$13:$G$36,$I$13:$I$36),0.75),"Media","Alta"))),"-")</f>
        <v/>
      </c>
      <c r="E30" s="52"/>
      <c r="F30" s="51"/>
      <c r="G30" s="52"/>
      <c r="H30" s="51" t="s">
        <v>82</v>
      </c>
      <c r="I30" s="60">
        <v>2</v>
      </c>
    </row>
    <row r="31" spans="2:9" ht="15.6" x14ac:dyDescent="0.3">
      <c r="B31" s="46">
        <v>18</v>
      </c>
      <c r="C31" s="47" t="s">
        <v>32</v>
      </c>
      <c r="D31" s="48" t="str">
        <f>IFERROR(IF(E31=0,"",IF(E31&lt;_xlfn.PERCENTILE.INC(($E$13:$E$36,$G$13:$G$36,$I$13:$I$36),0.2),"Baja",IF(E31&lt;_xlfn.PERCENTILE.INC(($E$13:$E$36,$G$13:$G$36,$I$13:$I$36),0.75),"Media","Alta"))),"-")</f>
        <v/>
      </c>
      <c r="E31" s="49"/>
      <c r="F31" s="48"/>
      <c r="G31" s="49"/>
      <c r="H31" s="48" t="s">
        <v>82</v>
      </c>
      <c r="I31" s="61">
        <v>1</v>
      </c>
    </row>
    <row r="32" spans="2:9" ht="15.6" x14ac:dyDescent="0.3">
      <c r="B32" s="50">
        <v>19</v>
      </c>
      <c r="C32" s="58" t="s">
        <v>33</v>
      </c>
      <c r="D32" s="51" t="str">
        <f>IFERROR(IF(E32=0,"",IF(E32&lt;_xlfn.PERCENTILE.INC(($E$13:$E$36,$G$13:$G$36,$I$13:$I$36),0.2),"Baja",IF(E32&lt;_xlfn.PERCENTILE.INC(($E$13:$E$36,$G$13:$G$36,$I$13:$I$36),0.75),"Media","Alta"))),"-")</f>
        <v/>
      </c>
      <c r="E32" s="52"/>
      <c r="F32" s="51"/>
      <c r="G32" s="52"/>
      <c r="H32" s="51"/>
      <c r="I32" s="52"/>
    </row>
    <row r="33" spans="2:9" ht="15.6" x14ac:dyDescent="0.3">
      <c r="B33" s="46">
        <v>20</v>
      </c>
      <c r="C33" s="47" t="s">
        <v>34</v>
      </c>
      <c r="D33" s="48" t="str">
        <f>IFERROR(IF(E33=0,"",IF(E33&lt;_xlfn.PERCENTILE.INC(($E$13:$E$36,$G$13:$G$36,$I$13:$I$36),0.2),"Baja",IF(E33&lt;_xlfn.PERCENTILE.INC(($E$13:$E$36,$G$13:$G$36,$I$13:$I$36),0.75),"Media","Alta"))),"-")</f>
        <v/>
      </c>
      <c r="E33" s="49"/>
      <c r="F33" s="48"/>
      <c r="G33" s="49"/>
      <c r="H33" s="48"/>
      <c r="I33" s="49"/>
    </row>
    <row r="34" spans="2:9" ht="15.6" x14ac:dyDescent="0.3">
      <c r="B34" s="50">
        <v>21</v>
      </c>
      <c r="C34" s="58" t="s">
        <v>35</v>
      </c>
      <c r="D34" s="51" t="str">
        <f>IFERROR(IF(E34=0,"",IF(E34&lt;_xlfn.PERCENTILE.INC(($E$13:$E$36,$G$13:$G$36,$I$13:$I$36),0.2),"Baja",IF(E34&lt;_xlfn.PERCENTILE.INC(($E$13:$E$36,$G$13:$G$36,$I$13:$I$36),0.75),"Media","Alta"))),"-")</f>
        <v/>
      </c>
      <c r="E34" s="52"/>
      <c r="F34" s="51" t="str">
        <f>IFERROR(IF(G34=0,"",IF(G34&lt;_xlfn.PERCENTILE.INC(($E$13:$E$36,$G$13:$G$36,$I$13:$I$36),0.2),"Baja",IF(G34&lt;_xlfn.PERCENTILE.INC(($E$13:$E$36,$G$13:$G$36,$I$13:$I$36),0.75),"Media","Alta"))),"-")</f>
        <v/>
      </c>
      <c r="G34" s="52"/>
      <c r="H34" s="51"/>
      <c r="I34" s="52"/>
    </row>
    <row r="35" spans="2:9" ht="15.6" x14ac:dyDescent="0.3">
      <c r="B35" s="46">
        <v>22</v>
      </c>
      <c r="C35" s="47" t="s">
        <v>36</v>
      </c>
      <c r="D35" s="48" t="str">
        <f>IFERROR(IF(E35=0,"",IF(E35&lt;_xlfn.PERCENTILE.INC(($E$13:$E$36,$G$13:$G$36,$I$13:$I$36),0.2),"Baja",IF(E35&lt;_xlfn.PERCENTILE.INC(($E$13:$E$36,$G$13:$G$36,$I$13:$I$36),0.75),"Media","Alta"))),"-")</f>
        <v/>
      </c>
      <c r="E35" s="49"/>
      <c r="F35" s="48" t="str">
        <f>IFERROR(IF(G35=0,"",IF(G35&lt;_xlfn.PERCENTILE.INC(($E$13:$E$36,$G$13:$G$36,$I$13:$I$36),0.2),"Baja",IF(G35&lt;_xlfn.PERCENTILE.INC(($E$13:$E$36,$G$13:$G$36,$I$13:$I$36),0.75),"Media","Alta"))),"-")</f>
        <v/>
      </c>
      <c r="G35" s="49"/>
      <c r="H35" s="48"/>
      <c r="I35" s="49"/>
    </row>
    <row r="36" spans="2:9" ht="15.6" x14ac:dyDescent="0.3">
      <c r="B36" s="50">
        <v>23</v>
      </c>
      <c r="C36" s="58" t="s">
        <v>37</v>
      </c>
      <c r="D36" s="51" t="str">
        <f>IFERROR(IF(E36=0,"",IF(E36&lt;_xlfn.PERCENTILE.INC(($E$13:$E$36,$G$13:$G$36,$I$13:$I$36),0.2),"Baja",IF(E36&lt;_xlfn.PERCENTILE.INC(($E$13:$E$36,$G$13:$G$36,$I$13:$I$36),0.75),"Media","Alta"))),"-")</f>
        <v/>
      </c>
      <c r="E36" s="52"/>
      <c r="F36" s="51" t="str">
        <f>IFERROR(IF(G36=0,"",IF(G36&lt;_xlfn.PERCENTILE.INC(($E$13:$E$36,$G$13:$G$36,$I$13:$I$36),0.2),"Baja",IF(G36&lt;_xlfn.PERCENTILE.INC(($E$13:$E$36,$G$13:$G$36,$I$13:$I$36),0.75),"Media","Alta"))),"-")</f>
        <v/>
      </c>
      <c r="G36" s="52"/>
      <c r="H36" s="51"/>
      <c r="I36" s="52"/>
    </row>
    <row r="37" spans="2:9" ht="15.6" x14ac:dyDescent="0.3">
      <c r="B37" s="46" t="s">
        <v>38</v>
      </c>
      <c r="C37" s="47"/>
      <c r="D37" s="53"/>
      <c r="E37" s="54">
        <f>+SUM(E13:E36)</f>
        <v>0</v>
      </c>
      <c r="F37" s="53"/>
      <c r="G37" s="54">
        <f>+SUM(G13:G36)</f>
        <v>0</v>
      </c>
      <c r="H37" s="53"/>
      <c r="I37" s="54">
        <f>+SUM(I13:I36)</f>
        <v>27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29" priority="6">
      <formula>D7=""</formula>
    </cfRule>
  </conditionalFormatting>
  <conditionalFormatting sqref="E7">
    <cfRule type="expression" dxfId="28" priority="5">
      <formula>E7=""</formula>
    </cfRule>
  </conditionalFormatting>
  <conditionalFormatting sqref="C7">
    <cfRule type="expression" dxfId="27" priority="3">
      <formula>C7=""</formula>
    </cfRule>
  </conditionalFormatting>
  <conditionalFormatting sqref="B7">
    <cfRule type="expression" dxfId="26" priority="2">
      <formula>B7=""</formula>
    </cfRule>
  </conditionalFormatting>
  <conditionalFormatting sqref="F7">
    <cfRule type="expression" dxfId="25" priority="1">
      <formula>F7=""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5" orientation="landscape" r:id="rId1"/>
  <headerFooter>
    <oddHeader>&amp;C&amp;F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I37"/>
  <sheetViews>
    <sheetView zoomScale="70" zoomScaleNormal="70" workbookViewId="0">
      <selection activeCell="I24" sqref="I24"/>
    </sheetView>
  </sheetViews>
  <sheetFormatPr baseColWidth="10" defaultColWidth="11.44140625" defaultRowHeight="14.4" x14ac:dyDescent="0.3"/>
  <cols>
    <col min="1" max="1" width="4.6640625" style="40" customWidth="1"/>
    <col min="2" max="9" width="15.6640625" style="40" customWidth="1"/>
    <col min="10" max="10" width="3.6640625" style="40" customWidth="1"/>
    <col min="11" max="16384" width="11.44140625" style="40"/>
  </cols>
  <sheetData>
    <row r="2" spans="2:9" ht="22.2" x14ac:dyDescent="0.3">
      <c r="B2" s="83" t="str">
        <f>"PROGRAMA DE OPERACIÓN DEL SERVICIO ("&amp;B7&amp;" - "&amp;C7&amp;")"</f>
        <v>PROGRAMA DE OPERACIÓN DEL SERVICIO (E - Regreso)</v>
      </c>
      <c r="C2" s="83"/>
      <c r="D2" s="83"/>
      <c r="E2" s="83"/>
      <c r="F2" s="83"/>
      <c r="G2" s="83"/>
      <c r="H2" s="83"/>
      <c r="I2" s="83"/>
    </row>
    <row r="4" spans="2:9" s="41" customFormat="1" x14ac:dyDescent="0.3">
      <c r="B4" s="41" t="s">
        <v>0</v>
      </c>
    </row>
    <row r="6" spans="2:9" x14ac:dyDescent="0.3">
      <c r="B6" s="42" t="s">
        <v>1</v>
      </c>
      <c r="C6" s="42" t="s">
        <v>2</v>
      </c>
      <c r="D6" s="42" t="s">
        <v>3</v>
      </c>
      <c r="E6" s="42" t="s">
        <v>4</v>
      </c>
      <c r="F6" s="42" t="s">
        <v>5</v>
      </c>
      <c r="G6" s="43"/>
    </row>
    <row r="7" spans="2:9" x14ac:dyDescent="0.3">
      <c r="B7" s="44" t="str">
        <f>'[1]Operador UN222'!B37</f>
        <v>E</v>
      </c>
      <c r="C7" s="44" t="str">
        <f>'[1]Operador UN222'!C37</f>
        <v>Regreso</v>
      </c>
      <c r="D7" s="44" t="str">
        <f>'[1]Operador UN222'!E37</f>
        <v>Ojo de Opache</v>
      </c>
      <c r="E7" s="44" t="str">
        <f>'[1]Operador UN222'!G37</f>
        <v>Ruta 21</v>
      </c>
      <c r="F7" s="44" t="str">
        <f>TAPA!I8</f>
        <v>Elecciones</v>
      </c>
      <c r="G7" s="43"/>
    </row>
    <row r="9" spans="2:9" s="41" customFormat="1" x14ac:dyDescent="0.3">
      <c r="B9" s="41" t="s">
        <v>6</v>
      </c>
    </row>
    <row r="11" spans="2:9" ht="22.5" customHeight="1" x14ac:dyDescent="0.3">
      <c r="B11" s="84" t="s">
        <v>7</v>
      </c>
      <c r="C11" s="84" t="s">
        <v>8</v>
      </c>
      <c r="D11" s="85" t="s">
        <v>9</v>
      </c>
      <c r="E11" s="85"/>
      <c r="F11" s="85" t="s">
        <v>10</v>
      </c>
      <c r="G11" s="85"/>
      <c r="H11" s="85" t="s">
        <v>11</v>
      </c>
      <c r="I11" s="85"/>
    </row>
    <row r="12" spans="2:9" ht="28.8" x14ac:dyDescent="0.3">
      <c r="B12" s="84"/>
      <c r="C12" s="84"/>
      <c r="D12" s="45" t="s">
        <v>12</v>
      </c>
      <c r="E12" s="45" t="s">
        <v>13</v>
      </c>
      <c r="F12" s="45" t="s">
        <v>12</v>
      </c>
      <c r="G12" s="45" t="s">
        <v>13</v>
      </c>
      <c r="H12" s="45" t="s">
        <v>12</v>
      </c>
      <c r="I12" s="45" t="s">
        <v>13</v>
      </c>
    </row>
    <row r="13" spans="2:9" ht="15.75" customHeight="1" x14ac:dyDescent="0.3">
      <c r="B13" s="46">
        <v>0</v>
      </c>
      <c r="C13" s="47" t="s">
        <v>14</v>
      </c>
      <c r="D13" s="48" t="str">
        <f>IFERROR(IF(E13=0,"",IF(E13&lt;_xlfn.PERCENTILE.INC(($E$13:$E$36,$G$13:$G$36,$I$13:$I$36),0.2),"Baja",IF(E13&lt;_xlfn.PERCENTILE.INC(($E$13:$E$36,$G$13:$G$36,$I$13:$I$36),0.75),"Media","Alta"))),"-")</f>
        <v/>
      </c>
      <c r="E13" s="49"/>
      <c r="F13" s="48" t="str">
        <f>IFERROR(IF(G13=0,"",IF(G13&lt;_xlfn.PERCENTILE.INC(($E$13:$E$36,$G$13:$G$36,$I$13:$I$36),0.2),"Baja",IF(G13&lt;_xlfn.PERCENTILE.INC(($E$13:$E$36,$G$13:$G$36,$I$13:$I$36),0.75),"Media","Alta"))),"-")</f>
        <v/>
      </c>
      <c r="G13" s="49"/>
      <c r="H13" s="48"/>
      <c r="I13" s="49"/>
    </row>
    <row r="14" spans="2:9" ht="15.6" x14ac:dyDescent="0.3">
      <c r="B14" s="50">
        <v>1</v>
      </c>
      <c r="C14" s="58" t="s">
        <v>15</v>
      </c>
      <c r="D14" s="51" t="str">
        <f>IFERROR(IF(E14=0,"",IF(E14&lt;_xlfn.PERCENTILE.INC(($E$13:$E$36,$G$13:$G$36,$I$13:$I$36),0.2),"Baja",IF(E14&lt;_xlfn.PERCENTILE.INC(($E$13:$E$36,$G$13:$G$36,$I$13:$I$36),0.75),"Media","Alta"))),"-")</f>
        <v/>
      </c>
      <c r="E14" s="52"/>
      <c r="F14" s="51" t="str">
        <f>IFERROR(IF(G14=0,"",IF(G14&lt;_xlfn.PERCENTILE.INC(($E$13:$E$36,$G$13:$G$36,$I$13:$I$36),0.2),"Baja",IF(G14&lt;_xlfn.PERCENTILE.INC(($E$13:$E$36,$G$13:$G$36,$I$13:$I$36),0.75),"Media","Alta"))),"-")</f>
        <v/>
      </c>
      <c r="G14" s="52"/>
      <c r="H14" s="51"/>
      <c r="I14" s="52"/>
    </row>
    <row r="15" spans="2:9" ht="15.6" x14ac:dyDescent="0.3">
      <c r="B15" s="46">
        <v>2</v>
      </c>
      <c r="C15" s="47" t="s">
        <v>16</v>
      </c>
      <c r="D15" s="48" t="str">
        <f>IFERROR(IF(E15=0,"",IF(E15&lt;_xlfn.PERCENTILE.INC(($E$13:$E$36,$G$13:$G$36,$I$13:$I$36),0.2),"Baja",IF(E15&lt;_xlfn.PERCENTILE.INC(($E$13:$E$36,$G$13:$G$36,$I$13:$I$36),0.75),"Media","Alta"))),"-")</f>
        <v/>
      </c>
      <c r="E15" s="49"/>
      <c r="F15" s="48" t="str">
        <f>IFERROR(IF(G15=0,"",IF(G15&lt;_xlfn.PERCENTILE.INC(($E$13:$E$36,$G$13:$G$36,$I$13:$I$36),0.2),"Baja",IF(G15&lt;_xlfn.PERCENTILE.INC(($E$13:$E$36,$G$13:$G$36,$I$13:$I$36),0.75),"Media","Alta"))),"-")</f>
        <v/>
      </c>
      <c r="G15" s="49"/>
      <c r="H15" s="48"/>
      <c r="I15" s="49"/>
    </row>
    <row r="16" spans="2:9" ht="15.6" x14ac:dyDescent="0.3">
      <c r="B16" s="50">
        <v>3</v>
      </c>
      <c r="C16" s="58" t="s">
        <v>17</v>
      </c>
      <c r="D16" s="51" t="str">
        <f>IFERROR(IF(E16=0,"",IF(E16&lt;_xlfn.PERCENTILE.INC(($E$13:$E$36,$G$13:$G$36,$I$13:$I$36),0.2),"Baja",IF(E16&lt;_xlfn.PERCENTILE.INC(($E$13:$E$36,$G$13:$G$36,$I$13:$I$36),0.75),"Media","Alta"))),"-")</f>
        <v/>
      </c>
      <c r="E16" s="52"/>
      <c r="F16" s="51" t="str">
        <f>IFERROR(IF(G16=0,"",IF(G16&lt;_xlfn.PERCENTILE.INC(($E$13:$E$36,$G$13:$G$36,$I$13:$I$36),0.2),"Baja",IF(G16&lt;_xlfn.PERCENTILE.INC(($E$13:$E$36,$G$13:$G$36,$I$13:$I$36),0.75),"Media","Alta"))),"-")</f>
        <v/>
      </c>
      <c r="G16" s="52"/>
      <c r="H16" s="51"/>
      <c r="I16" s="52"/>
    </row>
    <row r="17" spans="2:9" ht="15.6" x14ac:dyDescent="0.3">
      <c r="B17" s="46">
        <v>4</v>
      </c>
      <c r="C17" s="47" t="s">
        <v>18</v>
      </c>
      <c r="D17" s="48" t="str">
        <f>IFERROR(IF(E17=0,"",IF(E17&lt;_xlfn.PERCENTILE.INC(($E$13:$E$36,$G$13:$G$36,$I$13:$I$36),0.2),"Baja",IF(E17&lt;_xlfn.PERCENTILE.INC(($E$13:$E$36,$G$13:$G$36,$I$13:$I$36),0.75),"Media","Alta"))),"-")</f>
        <v/>
      </c>
      <c r="E17" s="49"/>
      <c r="F17" s="48"/>
      <c r="G17" s="49"/>
      <c r="H17" s="48"/>
      <c r="I17" s="49"/>
    </row>
    <row r="18" spans="2:9" ht="15.6" x14ac:dyDescent="0.3">
      <c r="B18" s="50">
        <v>5</v>
      </c>
      <c r="C18" s="58" t="s">
        <v>19</v>
      </c>
      <c r="D18" s="51" t="str">
        <f>IFERROR(IF(E18=0,"",IF(E18&lt;_xlfn.PERCENTILE.INC(($E$13:$E$36,$G$13:$G$36,$I$13:$I$36),0.2),"Baja",IF(E18&lt;_xlfn.PERCENTILE.INC(($E$13:$E$36,$G$13:$G$36,$I$13:$I$36),0.75),"Media","Alta"))),"-")</f>
        <v/>
      </c>
      <c r="E18" s="52"/>
      <c r="F18" s="51"/>
      <c r="G18" s="52"/>
      <c r="H18" s="51"/>
      <c r="I18" s="52"/>
    </row>
    <row r="19" spans="2:9" ht="15.6" x14ac:dyDescent="0.3">
      <c r="B19" s="46">
        <v>6</v>
      </c>
      <c r="C19" s="47" t="s">
        <v>20</v>
      </c>
      <c r="D19" s="48" t="str">
        <f>IFERROR(IF(E19=0,"",IF(E19&lt;_xlfn.PERCENTILE.INC(($E$13:$E$36,$G$13:$G$36,$I$13:$I$36),0.2),"Baja",IF(E19&lt;_xlfn.PERCENTILE.INC(($E$13:$E$36,$G$13:$G$36,$I$13:$I$36),0.75),"Media","Alta"))),"-")</f>
        <v/>
      </c>
      <c r="E19" s="49"/>
      <c r="F19" s="48"/>
      <c r="G19" s="49"/>
      <c r="H19" s="48"/>
      <c r="I19" s="49"/>
    </row>
    <row r="20" spans="2:9" ht="15.6" x14ac:dyDescent="0.3">
      <c r="B20" s="50">
        <v>7</v>
      </c>
      <c r="C20" s="58" t="s">
        <v>21</v>
      </c>
      <c r="D20" s="51" t="str">
        <f>IFERROR(IF(E20=0,"",IF(E20&lt;_xlfn.PERCENTILE.INC(($E$13:$E$36,$G$13:$G$36,$I$13:$I$36),0.2),"Baja",IF(E20&lt;_xlfn.PERCENTILE.INC(($E$13:$E$36,$G$13:$G$36,$I$13:$I$36),0.75),"Media","Alta"))),"-")</f>
        <v/>
      </c>
      <c r="E20" s="52"/>
      <c r="F20" s="51"/>
      <c r="G20" s="52"/>
      <c r="H20" s="51"/>
      <c r="I20" s="52"/>
    </row>
    <row r="21" spans="2:9" ht="15.6" x14ac:dyDescent="0.3">
      <c r="B21" s="46">
        <v>8</v>
      </c>
      <c r="C21" s="47" t="s">
        <v>22</v>
      </c>
      <c r="D21" s="48" t="str">
        <f>IFERROR(IF(E21=0,"",IF(E21&lt;_xlfn.PERCENTILE.INC(($E$13:$E$36,$G$13:$G$36,$I$13:$I$36),0.2),"Baja",IF(E21&lt;_xlfn.PERCENTILE.INC(($E$13:$E$36,$G$13:$G$36,$I$13:$I$36),0.75),"Media","Alta"))),"-")</f>
        <v/>
      </c>
      <c r="E21" s="49"/>
      <c r="F21" s="48"/>
      <c r="G21" s="49"/>
      <c r="H21" s="48" t="s">
        <v>82</v>
      </c>
      <c r="I21" s="61">
        <v>1</v>
      </c>
    </row>
    <row r="22" spans="2:9" ht="15.6" x14ac:dyDescent="0.3">
      <c r="B22" s="50">
        <v>9</v>
      </c>
      <c r="C22" s="58" t="s">
        <v>23</v>
      </c>
      <c r="D22" s="51" t="str">
        <f>IFERROR(IF(E22=0,"",IF(E22&lt;_xlfn.PERCENTILE.INC(($E$13:$E$36,$G$13:$G$36,$I$13:$I$36),0.2),"Baja",IF(E22&lt;_xlfn.PERCENTILE.INC(($E$13:$E$36,$G$13:$G$36,$I$13:$I$36),0.75),"Media","Alta"))),"-")</f>
        <v/>
      </c>
      <c r="E22" s="52"/>
      <c r="F22" s="51"/>
      <c r="G22" s="52"/>
      <c r="H22" s="51" t="s">
        <v>82</v>
      </c>
      <c r="I22" s="60">
        <v>2</v>
      </c>
    </row>
    <row r="23" spans="2:9" ht="15.6" x14ac:dyDescent="0.3">
      <c r="B23" s="46">
        <v>10</v>
      </c>
      <c r="C23" s="47" t="s">
        <v>24</v>
      </c>
      <c r="D23" s="48" t="str">
        <f>IFERROR(IF(E23=0,"",IF(E23&lt;_xlfn.PERCENTILE.INC(($E$13:$E$36,$G$13:$G$36,$I$13:$I$36),0.2),"Baja",IF(E23&lt;_xlfn.PERCENTILE.INC(($E$13:$E$36,$G$13:$G$36,$I$13:$I$36),0.75),"Media","Alta"))),"-")</f>
        <v/>
      </c>
      <c r="E23" s="49"/>
      <c r="F23" s="48"/>
      <c r="G23" s="49"/>
      <c r="H23" s="48" t="s">
        <v>82</v>
      </c>
      <c r="I23" s="61">
        <v>2</v>
      </c>
    </row>
    <row r="24" spans="2:9" ht="15.6" x14ac:dyDescent="0.3">
      <c r="B24" s="50">
        <v>11</v>
      </c>
      <c r="C24" s="58" t="s">
        <v>25</v>
      </c>
      <c r="D24" s="51" t="str">
        <f>IFERROR(IF(E24=0,"",IF(E24&lt;_xlfn.PERCENTILE.INC(($E$13:$E$36,$G$13:$G$36,$I$13:$I$36),0.2),"Baja",IF(E24&lt;_xlfn.PERCENTILE.INC(($E$13:$E$36,$G$13:$G$36,$I$13:$I$36),0.75),"Media","Alta"))),"-")</f>
        <v/>
      </c>
      <c r="E24" s="52"/>
      <c r="F24" s="51"/>
      <c r="G24" s="52"/>
      <c r="H24" s="51" t="s">
        <v>82</v>
      </c>
      <c r="I24" s="60">
        <v>2</v>
      </c>
    </row>
    <row r="25" spans="2:9" ht="15.6" x14ac:dyDescent="0.3">
      <c r="B25" s="46">
        <v>12</v>
      </c>
      <c r="C25" s="47" t="s">
        <v>26</v>
      </c>
      <c r="D25" s="48" t="str">
        <f>IFERROR(IF(E25=0,"",IF(E25&lt;_xlfn.PERCENTILE.INC(($E$13:$E$36,$G$13:$G$36,$I$13:$I$36),0.2),"Baja",IF(E25&lt;_xlfn.PERCENTILE.INC(($E$13:$E$36,$G$13:$G$36,$I$13:$I$36),0.75),"Media","Alta"))),"-")</f>
        <v/>
      </c>
      <c r="E25" s="49"/>
      <c r="F25" s="48"/>
      <c r="G25" s="49"/>
      <c r="H25" s="48" t="s">
        <v>82</v>
      </c>
      <c r="I25" s="61">
        <v>3</v>
      </c>
    </row>
    <row r="26" spans="2:9" ht="15.6" x14ac:dyDescent="0.3">
      <c r="B26" s="50">
        <v>13</v>
      </c>
      <c r="C26" s="58" t="s">
        <v>27</v>
      </c>
      <c r="D26" s="51" t="str">
        <f>IFERROR(IF(E26=0,"",IF(E26&lt;_xlfn.PERCENTILE.INC(($E$13:$E$36,$G$13:$G$36,$I$13:$I$36),0.2),"Baja",IF(E26&lt;_xlfn.PERCENTILE.INC(($E$13:$E$36,$G$13:$G$36,$I$13:$I$36),0.75),"Media","Alta"))),"-")</f>
        <v/>
      </c>
      <c r="E26" s="52"/>
      <c r="F26" s="51"/>
      <c r="G26" s="52"/>
      <c r="H26" s="51" t="s">
        <v>82</v>
      </c>
      <c r="I26" s="60">
        <v>3</v>
      </c>
    </row>
    <row r="27" spans="2:9" ht="15.6" x14ac:dyDescent="0.3">
      <c r="B27" s="46">
        <v>14</v>
      </c>
      <c r="C27" s="47" t="s">
        <v>28</v>
      </c>
      <c r="D27" s="55" t="str">
        <f>IFERROR(IF(E27=0,"",IF(E27&lt;_xlfn.PERCENTILE.INC(($E$13:$E$36,$G$13:$G$36,$I$13:$I$36),0.2),"Baja",IF(E27&lt;_xlfn.PERCENTILE.INC(($E$13:$E$36,$G$13:$G$36,$I$13:$I$36),0.75),"Media","Alta"))),"-")</f>
        <v/>
      </c>
      <c r="E27" s="49"/>
      <c r="F27" s="48"/>
      <c r="G27" s="49"/>
      <c r="H27" s="48" t="s">
        <v>82</v>
      </c>
      <c r="I27" s="61">
        <v>3</v>
      </c>
    </row>
    <row r="28" spans="2:9" ht="15.6" x14ac:dyDescent="0.3">
      <c r="B28" s="50">
        <v>15</v>
      </c>
      <c r="C28" s="58" t="s">
        <v>29</v>
      </c>
      <c r="D28" s="56" t="str">
        <f>IFERROR(IF(E28=0,"",IF(E28&lt;_xlfn.PERCENTILE.INC(($E$13:$E$36,$G$13:$G$36,$I$13:$I$36),0.2),"Baja",IF(E28&lt;_xlfn.PERCENTILE.INC(($E$13:$E$36,$G$13:$G$36,$I$13:$I$36),0.75),"Media","Alta"))),"-")</f>
        <v/>
      </c>
      <c r="E28" s="52"/>
      <c r="F28" s="51"/>
      <c r="G28" s="52"/>
      <c r="H28" s="51" t="s">
        <v>82</v>
      </c>
      <c r="I28" s="60">
        <v>3</v>
      </c>
    </row>
    <row r="29" spans="2:9" ht="15.6" x14ac:dyDescent="0.3">
      <c r="B29" s="46">
        <v>16</v>
      </c>
      <c r="C29" s="47" t="s">
        <v>30</v>
      </c>
      <c r="D29" s="55" t="str">
        <f>IFERROR(IF(E29=0,"",IF(E29&lt;_xlfn.PERCENTILE.INC(($E$13:$E$36,$G$13:$G$36,$I$13:$I$36),0.2),"Baja",IF(E29&lt;_xlfn.PERCENTILE.INC(($E$13:$E$36,$G$13:$G$36,$I$13:$I$36),0.75),"Media","Alta"))),"-")</f>
        <v/>
      </c>
      <c r="E29" s="49"/>
      <c r="F29" s="48"/>
      <c r="G29" s="49"/>
      <c r="H29" s="48" t="s">
        <v>82</v>
      </c>
      <c r="I29" s="61">
        <v>2</v>
      </c>
    </row>
    <row r="30" spans="2:9" ht="15.6" x14ac:dyDescent="0.3">
      <c r="B30" s="50">
        <v>17</v>
      </c>
      <c r="C30" s="58" t="s">
        <v>31</v>
      </c>
      <c r="D30" s="56" t="str">
        <f>IFERROR(IF(E30=0,"",IF(E30&lt;_xlfn.PERCENTILE.INC(($E$13:$E$36,$G$13:$G$36,$I$13:$I$36),0.2),"Baja",IF(E30&lt;_xlfn.PERCENTILE.INC(($E$13:$E$36,$G$13:$G$36,$I$13:$I$36),0.75),"Media","Alta"))),"-")</f>
        <v/>
      </c>
      <c r="E30" s="52"/>
      <c r="F30" s="51"/>
      <c r="G30" s="52"/>
      <c r="H30" s="51" t="s">
        <v>82</v>
      </c>
      <c r="I30" s="60">
        <v>2</v>
      </c>
    </row>
    <row r="31" spans="2:9" ht="15.6" x14ac:dyDescent="0.3">
      <c r="B31" s="46">
        <v>18</v>
      </c>
      <c r="C31" s="47" t="s">
        <v>32</v>
      </c>
      <c r="D31" s="55" t="str">
        <f>IFERROR(IF(E31=0,"",IF(E31&lt;_xlfn.PERCENTILE.INC(($E$13:$E$36,$G$13:$G$36,$I$13:$I$36),0.2),"Baja",IF(E31&lt;_xlfn.PERCENTILE.INC(($E$13:$E$36,$G$13:$G$36,$I$13:$I$36),0.75),"Media","Alta"))),"-")</f>
        <v/>
      </c>
      <c r="E31" s="49"/>
      <c r="F31" s="48"/>
      <c r="G31" s="49"/>
      <c r="H31" s="48" t="s">
        <v>82</v>
      </c>
      <c r="I31" s="61">
        <v>1</v>
      </c>
    </row>
    <row r="32" spans="2:9" ht="15.6" x14ac:dyDescent="0.3">
      <c r="B32" s="50">
        <v>19</v>
      </c>
      <c r="C32" s="58" t="s">
        <v>33</v>
      </c>
      <c r="D32" s="56" t="str">
        <f>IFERROR(IF(E32=0,"",IF(E32&lt;_xlfn.PERCENTILE.INC(($E$13:$E$36,$G$13:$G$36,$I$13:$I$36),0.2),"Baja",IF(E32&lt;_xlfn.PERCENTILE.INC(($E$13:$E$36,$G$13:$G$36,$I$13:$I$36),0.75),"Media","Alta"))),"-")</f>
        <v/>
      </c>
      <c r="E32" s="52"/>
      <c r="F32" s="51"/>
      <c r="G32" s="52"/>
      <c r="H32" s="51"/>
      <c r="I32" s="52"/>
    </row>
    <row r="33" spans="2:9" ht="15.6" x14ac:dyDescent="0.3">
      <c r="B33" s="46">
        <v>20</v>
      </c>
      <c r="C33" s="47" t="s">
        <v>34</v>
      </c>
      <c r="D33" s="55" t="str">
        <f>IFERROR(IF(E33=0,"",IF(E33&lt;_xlfn.PERCENTILE.INC(($E$13:$E$36,$G$13:$G$36,$I$13:$I$36),0.2),"Baja",IF(E33&lt;_xlfn.PERCENTILE.INC(($E$13:$E$36,$G$13:$G$36,$I$13:$I$36),0.75),"Media","Alta"))),"-")</f>
        <v/>
      </c>
      <c r="E33" s="49"/>
      <c r="F33" s="48"/>
      <c r="G33" s="49"/>
      <c r="H33" s="48"/>
      <c r="I33" s="49"/>
    </row>
    <row r="34" spans="2:9" ht="15.6" x14ac:dyDescent="0.3">
      <c r="B34" s="50">
        <v>21</v>
      </c>
      <c r="C34" s="58" t="s">
        <v>35</v>
      </c>
      <c r="D34" s="56" t="str">
        <f>IFERROR(IF(E34=0,"",IF(E34&lt;_xlfn.PERCENTILE.INC(($E$13:$E$36,$G$13:$G$36,$I$13:$I$36),0.2),"Baja",IF(E34&lt;_xlfn.PERCENTILE.INC(($E$13:$E$36,$G$13:$G$36,$I$13:$I$36),0.75),"Media","Alta"))),"-")</f>
        <v/>
      </c>
      <c r="E34" s="52"/>
      <c r="F34" s="51" t="str">
        <f>IFERROR(IF(G34=0,"",IF(G34&lt;_xlfn.PERCENTILE.INC(($E$13:$E$36,$G$13:$G$36,$I$13:$I$36),0.2),"Baja",IF(G34&lt;_xlfn.PERCENTILE.INC(($E$13:$E$36,$G$13:$G$36,$I$13:$I$36),0.75),"Media","Alta"))),"-")</f>
        <v/>
      </c>
      <c r="G34" s="52"/>
      <c r="H34" s="51"/>
      <c r="I34" s="52"/>
    </row>
    <row r="35" spans="2:9" ht="15.6" x14ac:dyDescent="0.3">
      <c r="B35" s="46">
        <v>22</v>
      </c>
      <c r="C35" s="47" t="s">
        <v>36</v>
      </c>
      <c r="D35" s="48" t="str">
        <f>IFERROR(IF(E35=0,"",IF(E35&lt;_xlfn.PERCENTILE.INC(($E$13:$E$36,$G$13:$G$36,$I$13:$I$36),0.2),"Baja",IF(E35&lt;_xlfn.PERCENTILE.INC(($E$13:$E$36,$G$13:$G$36,$I$13:$I$36),0.75),"Media","Alta"))),"-")</f>
        <v/>
      </c>
      <c r="E35" s="49"/>
      <c r="F35" s="48" t="str">
        <f>IFERROR(IF(G35=0,"",IF(G35&lt;_xlfn.PERCENTILE.INC(($E$13:$E$36,$G$13:$G$36,$I$13:$I$36),0.2),"Baja",IF(G35&lt;_xlfn.PERCENTILE.INC(($E$13:$E$36,$G$13:$G$36,$I$13:$I$36),0.75),"Media","Alta"))),"-")</f>
        <v/>
      </c>
      <c r="G35" s="49"/>
      <c r="H35" s="48"/>
      <c r="I35" s="49"/>
    </row>
    <row r="36" spans="2:9" ht="15.6" x14ac:dyDescent="0.3">
      <c r="B36" s="50">
        <v>23</v>
      </c>
      <c r="C36" s="58" t="s">
        <v>37</v>
      </c>
      <c r="D36" s="51" t="str">
        <f>IFERROR(IF(E36=0,"",IF(E36&lt;_xlfn.PERCENTILE.INC(($E$13:$E$36,$G$13:$G$36,$I$13:$I$36),0.2),"Baja",IF(E36&lt;_xlfn.PERCENTILE.INC(($E$13:$E$36,$G$13:$G$36,$I$13:$I$36),0.75),"Media","Alta"))),"-")</f>
        <v/>
      </c>
      <c r="E36" s="52"/>
      <c r="F36" s="51" t="str">
        <f>IFERROR(IF(G36=0,"",IF(G36&lt;_xlfn.PERCENTILE.INC(($E$13:$E$36,$G$13:$G$36,$I$13:$I$36),0.2),"Baja",IF(G36&lt;_xlfn.PERCENTILE.INC(($E$13:$E$36,$G$13:$G$36,$I$13:$I$36),0.75),"Media","Alta"))),"-")</f>
        <v/>
      </c>
      <c r="G36" s="52"/>
      <c r="H36" s="51"/>
      <c r="I36" s="52"/>
    </row>
    <row r="37" spans="2:9" ht="15.6" x14ac:dyDescent="0.3">
      <c r="B37" s="46" t="s">
        <v>38</v>
      </c>
      <c r="C37" s="47"/>
      <c r="D37" s="53"/>
      <c r="E37" s="54">
        <f>+SUM(E13:E36)</f>
        <v>0</v>
      </c>
      <c r="F37" s="53"/>
      <c r="G37" s="54">
        <f>+SUM(G13:G36)</f>
        <v>0</v>
      </c>
      <c r="H37" s="53"/>
      <c r="I37" s="54">
        <f>+SUM(I13:I36)</f>
        <v>24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24" priority="6">
      <formula>D7=""</formula>
    </cfRule>
  </conditionalFormatting>
  <conditionalFormatting sqref="E7">
    <cfRule type="expression" dxfId="23" priority="5">
      <formula>E7=""</formula>
    </cfRule>
  </conditionalFormatting>
  <conditionalFormatting sqref="C7">
    <cfRule type="expression" dxfId="22" priority="3">
      <formula>C7=""</formula>
    </cfRule>
  </conditionalFormatting>
  <conditionalFormatting sqref="B7">
    <cfRule type="expression" dxfId="21" priority="2">
      <formula>B7=""</formula>
    </cfRule>
  </conditionalFormatting>
  <conditionalFormatting sqref="F7">
    <cfRule type="expression" dxfId="20" priority="1">
      <formula>F7=""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5" orientation="landscape" r:id="rId1"/>
  <headerFooter>
    <oddHeader>&amp;C&amp;F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I37"/>
  <sheetViews>
    <sheetView zoomScale="70" zoomScaleNormal="70" workbookViewId="0">
      <selection activeCell="I23" sqref="I23"/>
    </sheetView>
  </sheetViews>
  <sheetFormatPr baseColWidth="10" defaultRowHeight="14.4" x14ac:dyDescent="0.3"/>
  <cols>
    <col min="1" max="1" width="4.6640625" customWidth="1"/>
    <col min="2" max="9" width="15.6640625" customWidth="1"/>
    <col min="10" max="10" width="3.33203125" customWidth="1"/>
    <col min="12" max="12" width="14" bestFit="1" customWidth="1"/>
  </cols>
  <sheetData>
    <row r="2" spans="2:9" ht="22.2" x14ac:dyDescent="0.3">
      <c r="B2" s="83" t="str">
        <f>"PROGRAMA DE OPERACIÓN DEL SERVICIO ("&amp;B7&amp;" - "&amp;C7&amp;")"</f>
        <v>PROGRAMA DE OPERACIÓN DEL SERVICIO (M - Ida)</v>
      </c>
      <c r="C2" s="83"/>
      <c r="D2" s="83"/>
      <c r="E2" s="83"/>
      <c r="F2" s="83"/>
      <c r="G2" s="83"/>
      <c r="H2" s="83"/>
      <c r="I2" s="83"/>
    </row>
    <row r="4" spans="2:9" s="1" customFormat="1" x14ac:dyDescent="0.3">
      <c r="B4" s="1" t="s">
        <v>0</v>
      </c>
    </row>
    <row r="6" spans="2:9" x14ac:dyDescent="0.3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3">
      <c r="B7" s="44" t="str">
        <f>'[1]Operador UN222'!B38</f>
        <v>M</v>
      </c>
      <c r="C7" s="44" t="str">
        <f>'[1]Operador UN222'!C38</f>
        <v>Ida</v>
      </c>
      <c r="D7" s="44" t="str">
        <f>'[1]Operador UN222'!E38</f>
        <v>Ruta 21</v>
      </c>
      <c r="E7" s="44" t="str">
        <f>'[1]Operador UN222'!G38</f>
        <v>Ojo de Opache</v>
      </c>
      <c r="F7" s="44" t="str">
        <f>TAPA!I8</f>
        <v>Elecciones</v>
      </c>
      <c r="G7" s="3"/>
    </row>
    <row r="9" spans="2:9" s="1" customFormat="1" x14ac:dyDescent="0.3">
      <c r="B9" s="1" t="s">
        <v>6</v>
      </c>
    </row>
    <row r="11" spans="2:9" ht="22.5" customHeight="1" x14ac:dyDescent="0.3">
      <c r="B11" s="84" t="s">
        <v>7</v>
      </c>
      <c r="C11" s="84" t="s">
        <v>8</v>
      </c>
      <c r="D11" s="85" t="s">
        <v>9</v>
      </c>
      <c r="E11" s="85"/>
      <c r="F11" s="85" t="s">
        <v>10</v>
      </c>
      <c r="G11" s="85"/>
      <c r="H11" s="85" t="s">
        <v>11</v>
      </c>
      <c r="I11" s="85"/>
    </row>
    <row r="12" spans="2:9" ht="28.8" x14ac:dyDescent="0.3">
      <c r="B12" s="84"/>
      <c r="C12" s="84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</row>
    <row r="13" spans="2:9" ht="15.75" customHeight="1" x14ac:dyDescent="0.3">
      <c r="B13" s="5">
        <v>0</v>
      </c>
      <c r="C13" s="6" t="s">
        <v>14</v>
      </c>
      <c r="D13" s="7" t="str">
        <f>IFERROR(IF(E13=0,"",IF(E13&lt;_xlfn.PERCENTILE.INC(($E$13:$E$36,$G$13:$G$36,$I$13:$I$36),0.2),"Baja",IF(E13&lt;_xlfn.PERCENTILE.INC(($E$13:$E$36,$G$13:$G$36,$I$13:$I$36),0.75),"Media","Alta"))),"-")</f>
        <v/>
      </c>
      <c r="E13" s="8"/>
      <c r="F13" s="7" t="str">
        <f>IFERROR(IF(G13=0,"",IF(G13&lt;_xlfn.PERCENTILE.INC(($E$13:$E$36,$G$13:$G$36,$I$13:$I$36),0.2),"Baja",IF(G13&lt;_xlfn.PERCENTILE.INC(($E$13:$E$36,$G$13:$G$36,$I$13:$I$36),0.75),"Media","Alta"))),"-")</f>
        <v/>
      </c>
      <c r="G13" s="8"/>
      <c r="H13" s="48"/>
      <c r="I13" s="8"/>
    </row>
    <row r="14" spans="2:9" ht="15.6" x14ac:dyDescent="0.3">
      <c r="B14" s="9">
        <v>1</v>
      </c>
      <c r="C14" s="27" t="s">
        <v>15</v>
      </c>
      <c r="D14" s="10" t="str">
        <f>IFERROR(IF(E14=0,"",IF(E14&lt;_xlfn.PERCENTILE.INC(($E$13:$E$36,$G$13:$G$36,$I$13:$I$36),0.2),"Baja",IF(E14&lt;_xlfn.PERCENTILE.INC(($E$13:$E$36,$G$13:$G$36,$I$13:$I$36),0.75),"Media","Alta"))),"-")</f>
        <v/>
      </c>
      <c r="E14" s="11"/>
      <c r="F14" s="10" t="str">
        <f>IFERROR(IF(G14=0,"",IF(G14&lt;_xlfn.PERCENTILE.INC(($E$13:$E$36,$G$13:$G$36,$I$13:$I$36),0.2),"Baja",IF(G14&lt;_xlfn.PERCENTILE.INC(($E$13:$E$36,$G$13:$G$36,$I$13:$I$36),0.75),"Media","Alta"))),"-")</f>
        <v/>
      </c>
      <c r="G14" s="11"/>
      <c r="H14" s="51"/>
      <c r="I14" s="11"/>
    </row>
    <row r="15" spans="2:9" ht="15.6" x14ac:dyDescent="0.3">
      <c r="B15" s="5">
        <v>2</v>
      </c>
      <c r="C15" s="6" t="s">
        <v>16</v>
      </c>
      <c r="D15" s="7" t="str">
        <f>IFERROR(IF(E15=0,"",IF(E15&lt;_xlfn.PERCENTILE.INC(($E$13:$E$36,$G$13:$G$36,$I$13:$I$36),0.2),"Baja",IF(E15&lt;_xlfn.PERCENTILE.INC(($E$13:$E$36,$G$13:$G$36,$I$13:$I$36),0.75),"Media","Alta"))),"-")</f>
        <v/>
      </c>
      <c r="E15" s="8"/>
      <c r="F15" s="7" t="str">
        <f>IFERROR(IF(G15=0,"",IF(G15&lt;_xlfn.PERCENTILE.INC(($E$13:$E$36,$G$13:$G$36,$I$13:$I$36),0.2),"Baja",IF(G15&lt;_xlfn.PERCENTILE.INC(($E$13:$E$36,$G$13:$G$36,$I$13:$I$36),0.75),"Media","Alta"))),"-")</f>
        <v/>
      </c>
      <c r="G15" s="8"/>
      <c r="H15" s="48"/>
      <c r="I15" s="8"/>
    </row>
    <row r="16" spans="2:9" ht="15.6" x14ac:dyDescent="0.3">
      <c r="B16" s="9">
        <v>3</v>
      </c>
      <c r="C16" s="27" t="s">
        <v>17</v>
      </c>
      <c r="D16" s="10" t="str">
        <f>IFERROR(IF(E16=0,"",IF(E16&lt;_xlfn.PERCENTILE.INC(($E$13:$E$36,$G$13:$G$36,$I$13:$I$36),0.2),"Baja",IF(E16&lt;_xlfn.PERCENTILE.INC(($E$13:$E$36,$G$13:$G$36,$I$13:$I$36),0.75),"Media","Alta"))),"-")</f>
        <v/>
      </c>
      <c r="E16" s="11"/>
      <c r="F16" s="10" t="str">
        <f>IFERROR(IF(G16=0,"",IF(G16&lt;_xlfn.PERCENTILE.INC(($E$13:$E$36,$G$13:$G$36,$I$13:$I$36),0.2),"Baja",IF(G16&lt;_xlfn.PERCENTILE.INC(($E$13:$E$36,$G$13:$G$36,$I$13:$I$36),0.75),"Media","Alta"))),"-")</f>
        <v/>
      </c>
      <c r="G16" s="11"/>
      <c r="H16" s="51"/>
      <c r="I16" s="11"/>
    </row>
    <row r="17" spans="2:9" ht="15.6" x14ac:dyDescent="0.3">
      <c r="B17" s="5">
        <v>4</v>
      </c>
      <c r="C17" s="6" t="s">
        <v>18</v>
      </c>
      <c r="D17" s="7"/>
      <c r="E17" s="8"/>
      <c r="F17" s="7"/>
      <c r="G17" s="8"/>
      <c r="H17" s="48"/>
      <c r="I17" s="8"/>
    </row>
    <row r="18" spans="2:9" ht="15.6" x14ac:dyDescent="0.3">
      <c r="B18" s="9">
        <v>5</v>
      </c>
      <c r="C18" s="27" t="s">
        <v>19</v>
      </c>
      <c r="D18" s="10"/>
      <c r="E18" s="11"/>
      <c r="F18" s="10"/>
      <c r="G18" s="11"/>
      <c r="H18" s="51"/>
      <c r="I18" s="11"/>
    </row>
    <row r="19" spans="2:9" ht="15.6" x14ac:dyDescent="0.3">
      <c r="B19" s="5">
        <v>6</v>
      </c>
      <c r="C19" s="6" t="s">
        <v>20</v>
      </c>
      <c r="D19" s="7"/>
      <c r="E19" s="8"/>
      <c r="F19" s="7"/>
      <c r="G19" s="8"/>
      <c r="H19" s="48"/>
      <c r="I19" s="8"/>
    </row>
    <row r="20" spans="2:9" ht="15.6" x14ac:dyDescent="0.3">
      <c r="B20" s="9">
        <v>7</v>
      </c>
      <c r="C20" s="27" t="s">
        <v>21</v>
      </c>
      <c r="D20" s="10"/>
      <c r="E20" s="52"/>
      <c r="F20" s="10"/>
      <c r="G20" s="11"/>
      <c r="H20" s="51" t="s">
        <v>82</v>
      </c>
      <c r="I20" s="60">
        <v>1</v>
      </c>
    </row>
    <row r="21" spans="2:9" ht="15.6" x14ac:dyDescent="0.3">
      <c r="B21" s="5">
        <v>8</v>
      </c>
      <c r="C21" s="6" t="s">
        <v>22</v>
      </c>
      <c r="D21" s="7"/>
      <c r="E21" s="49"/>
      <c r="F21" s="7"/>
      <c r="G21" s="49"/>
      <c r="H21" s="48" t="s">
        <v>82</v>
      </c>
      <c r="I21" s="61">
        <v>2</v>
      </c>
    </row>
    <row r="22" spans="2:9" ht="15.6" x14ac:dyDescent="0.3">
      <c r="B22" s="9">
        <v>9</v>
      </c>
      <c r="C22" s="27" t="s">
        <v>23</v>
      </c>
      <c r="D22" s="10"/>
      <c r="E22" s="52"/>
      <c r="F22" s="10"/>
      <c r="G22" s="52"/>
      <c r="H22" s="51" t="s">
        <v>82</v>
      </c>
      <c r="I22" s="60">
        <v>2</v>
      </c>
    </row>
    <row r="23" spans="2:9" ht="15.6" x14ac:dyDescent="0.3">
      <c r="B23" s="5">
        <v>10</v>
      </c>
      <c r="C23" s="6" t="s">
        <v>24</v>
      </c>
      <c r="D23" s="7"/>
      <c r="E23" s="49"/>
      <c r="F23" s="7"/>
      <c r="G23" s="49"/>
      <c r="H23" s="48" t="s">
        <v>82</v>
      </c>
      <c r="I23" s="61">
        <v>2</v>
      </c>
    </row>
    <row r="24" spans="2:9" ht="15.6" x14ac:dyDescent="0.3">
      <c r="B24" s="9">
        <v>11</v>
      </c>
      <c r="C24" s="27" t="s">
        <v>25</v>
      </c>
      <c r="D24" s="10"/>
      <c r="E24" s="52"/>
      <c r="F24" s="10"/>
      <c r="G24" s="52"/>
      <c r="H24" s="51" t="s">
        <v>82</v>
      </c>
      <c r="I24" s="60">
        <v>3</v>
      </c>
    </row>
    <row r="25" spans="2:9" ht="15.6" x14ac:dyDescent="0.3">
      <c r="B25" s="5">
        <v>12</v>
      </c>
      <c r="C25" s="6" t="s">
        <v>26</v>
      </c>
      <c r="D25" s="7"/>
      <c r="E25" s="49"/>
      <c r="F25" s="7"/>
      <c r="G25" s="49"/>
      <c r="H25" s="48" t="s">
        <v>82</v>
      </c>
      <c r="I25" s="61">
        <v>3</v>
      </c>
    </row>
    <row r="26" spans="2:9" ht="15.6" x14ac:dyDescent="0.3">
      <c r="B26" s="9">
        <v>13</v>
      </c>
      <c r="C26" s="27" t="s">
        <v>27</v>
      </c>
      <c r="D26" s="10"/>
      <c r="E26" s="52"/>
      <c r="F26" s="10"/>
      <c r="G26" s="52"/>
      <c r="H26" s="51" t="s">
        <v>82</v>
      </c>
      <c r="I26" s="60">
        <v>3</v>
      </c>
    </row>
    <row r="27" spans="2:9" ht="15.6" x14ac:dyDescent="0.3">
      <c r="B27" s="5">
        <v>14</v>
      </c>
      <c r="C27" s="6" t="s">
        <v>28</v>
      </c>
      <c r="D27" s="7"/>
      <c r="E27" s="49"/>
      <c r="F27" s="7"/>
      <c r="G27" s="49"/>
      <c r="H27" s="48" t="s">
        <v>82</v>
      </c>
      <c r="I27" s="61">
        <v>3</v>
      </c>
    </row>
    <row r="28" spans="2:9" ht="15.6" x14ac:dyDescent="0.3">
      <c r="B28" s="9">
        <v>15</v>
      </c>
      <c r="C28" s="27" t="s">
        <v>29</v>
      </c>
      <c r="D28" s="10"/>
      <c r="E28" s="52"/>
      <c r="F28" s="10"/>
      <c r="G28" s="52"/>
      <c r="H28" s="51" t="s">
        <v>82</v>
      </c>
      <c r="I28" s="60">
        <v>3</v>
      </c>
    </row>
    <row r="29" spans="2:9" ht="15.6" x14ac:dyDescent="0.3">
      <c r="B29" s="5">
        <v>16</v>
      </c>
      <c r="C29" s="6" t="s">
        <v>30</v>
      </c>
      <c r="D29" s="7"/>
      <c r="E29" s="49"/>
      <c r="F29" s="7"/>
      <c r="G29" s="49"/>
      <c r="H29" s="48" t="s">
        <v>82</v>
      </c>
      <c r="I29" s="61">
        <v>2</v>
      </c>
    </row>
    <row r="30" spans="2:9" ht="15.6" x14ac:dyDescent="0.3">
      <c r="B30" s="9">
        <v>17</v>
      </c>
      <c r="C30" s="27" t="s">
        <v>31</v>
      </c>
      <c r="D30" s="10"/>
      <c r="E30" s="52"/>
      <c r="F30" s="10"/>
      <c r="G30" s="52"/>
      <c r="H30" s="51" t="s">
        <v>82</v>
      </c>
      <c r="I30" s="60">
        <v>2</v>
      </c>
    </row>
    <row r="31" spans="2:9" ht="15.6" x14ac:dyDescent="0.3">
      <c r="B31" s="5">
        <v>18</v>
      </c>
      <c r="C31" s="6" t="s">
        <v>32</v>
      </c>
      <c r="D31" s="7"/>
      <c r="E31" s="49"/>
      <c r="F31" s="7"/>
      <c r="G31" s="49"/>
      <c r="H31" s="48" t="s">
        <v>82</v>
      </c>
      <c r="I31" s="61">
        <v>1</v>
      </c>
    </row>
    <row r="32" spans="2:9" ht="15.6" x14ac:dyDescent="0.3">
      <c r="B32" s="9">
        <v>19</v>
      </c>
      <c r="C32" s="27" t="s">
        <v>33</v>
      </c>
      <c r="D32" s="10"/>
      <c r="E32" s="11"/>
      <c r="F32" s="10"/>
      <c r="G32" s="10"/>
      <c r="H32" s="51"/>
      <c r="I32" s="52"/>
    </row>
    <row r="33" spans="2:9" ht="15.6" x14ac:dyDescent="0.3">
      <c r="B33" s="5">
        <v>20</v>
      </c>
      <c r="C33" s="6" t="s">
        <v>34</v>
      </c>
      <c r="D33" s="7"/>
      <c r="E33" s="8"/>
      <c r="F33" s="7"/>
      <c r="G33" s="7"/>
      <c r="H33" s="48"/>
      <c r="I33" s="7"/>
    </row>
    <row r="34" spans="2:9" ht="15.6" x14ac:dyDescent="0.3">
      <c r="B34" s="9">
        <v>21</v>
      </c>
      <c r="C34" s="27" t="s">
        <v>35</v>
      </c>
      <c r="D34" s="10"/>
      <c r="E34" s="11"/>
      <c r="F34" s="10"/>
      <c r="G34" s="10"/>
      <c r="H34" s="51"/>
      <c r="I34" s="10"/>
    </row>
    <row r="35" spans="2:9" ht="15.6" x14ac:dyDescent="0.3">
      <c r="B35" s="5">
        <v>22</v>
      </c>
      <c r="C35" s="6" t="s">
        <v>36</v>
      </c>
      <c r="D35" s="7"/>
      <c r="E35" s="8"/>
      <c r="F35" s="7"/>
      <c r="G35" s="8"/>
      <c r="H35" s="48"/>
      <c r="I35" s="8"/>
    </row>
    <row r="36" spans="2:9" ht="15.6" x14ac:dyDescent="0.3">
      <c r="B36" s="9">
        <v>23</v>
      </c>
      <c r="C36" s="27" t="s">
        <v>37</v>
      </c>
      <c r="D36" s="10" t="str">
        <f>IFERROR(IF(E36=0,"",IF(E36&lt;_xlfn.PERCENTILE.INC(($E$13:$E$36,$G$13:$G$36,$I$13:$I$36),0.2),"Baja",IF(E36&lt;_xlfn.PERCENTILE.INC(($E$13:$E$36,$G$13:$G$36,$I$13:$I$36),0.75),"Media","Alta"))),"-")</f>
        <v/>
      </c>
      <c r="E36" s="11"/>
      <c r="F36" s="10" t="str">
        <f>IFERROR(IF(G36=0,"",IF(G36&lt;_xlfn.PERCENTILE.INC(($E$13:$E$36,$G$13:$G$36,$I$13:$I$36),0.2),"Baja",IF(G36&lt;_xlfn.PERCENTILE.INC(($E$13:$E$36,$G$13:$G$36,$I$13:$I$36),0.75),"Media","Alta"))),"-")</f>
        <v/>
      </c>
      <c r="G36" s="11"/>
      <c r="H36" s="51"/>
      <c r="I36" s="11"/>
    </row>
    <row r="37" spans="2:9" ht="15.6" x14ac:dyDescent="0.3">
      <c r="B37" s="5" t="s">
        <v>38</v>
      </c>
      <c r="C37" s="6"/>
      <c r="D37" s="12"/>
      <c r="E37" s="13">
        <f>+SUM(E13:E36)</f>
        <v>0</v>
      </c>
      <c r="F37" s="54"/>
      <c r="G37" s="54">
        <f t="shared" ref="G37:I37" si="0">+SUM(G13:G36)</f>
        <v>0</v>
      </c>
      <c r="H37" s="54"/>
      <c r="I37" s="54">
        <f t="shared" si="0"/>
        <v>27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19" priority="6">
      <formula>D7=""</formula>
    </cfRule>
  </conditionalFormatting>
  <conditionalFormatting sqref="E7">
    <cfRule type="expression" dxfId="18" priority="5">
      <formula>E7=""</formula>
    </cfRule>
  </conditionalFormatting>
  <conditionalFormatting sqref="C7">
    <cfRule type="expression" dxfId="17" priority="3">
      <formula>C7=""</formula>
    </cfRule>
  </conditionalFormatting>
  <conditionalFormatting sqref="B7">
    <cfRule type="expression" dxfId="16" priority="2">
      <formula>B7=""</formula>
    </cfRule>
  </conditionalFormatting>
  <conditionalFormatting sqref="F7">
    <cfRule type="expression" dxfId="15" priority="1">
      <formula>F7=""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5" orientation="landscape" r:id="rId1"/>
  <headerFooter>
    <oddHeader>&amp;C&amp;F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13</vt:i4>
      </vt:variant>
    </vt:vector>
  </HeadingPairs>
  <TitlesOfParts>
    <vt:vector size="25" baseType="lpstr">
      <vt:lpstr>TAPA</vt:lpstr>
      <vt:lpstr>Servicios</vt:lpstr>
      <vt:lpstr>B-I</vt:lpstr>
      <vt:lpstr>B-R</vt:lpstr>
      <vt:lpstr>D-I</vt:lpstr>
      <vt:lpstr>D-R</vt:lpstr>
      <vt:lpstr>E-I</vt:lpstr>
      <vt:lpstr>E-R</vt:lpstr>
      <vt:lpstr>M-I</vt:lpstr>
      <vt:lpstr>M-R</vt:lpstr>
      <vt:lpstr>X-I</vt:lpstr>
      <vt:lpstr>X-R</vt:lpstr>
      <vt:lpstr>'B-I'!Área_de_impresión</vt:lpstr>
      <vt:lpstr>'B-R'!Área_de_impresión</vt:lpstr>
      <vt:lpstr>'D-I'!Área_de_impresión</vt:lpstr>
      <vt:lpstr>'D-R'!Área_de_impresión</vt:lpstr>
      <vt:lpstr>'E-I'!Área_de_impresión</vt:lpstr>
      <vt:lpstr>'E-R'!Área_de_impresión</vt:lpstr>
      <vt:lpstr>'M-I'!Área_de_impresión</vt:lpstr>
      <vt:lpstr>'M-R'!Área_de_impresión</vt:lpstr>
      <vt:lpstr>Servicios!Área_de_impresión</vt:lpstr>
      <vt:lpstr>TAPA!Área_de_impresión</vt:lpstr>
      <vt:lpstr>'X-I'!Área_de_impresión</vt:lpstr>
      <vt:lpstr>'X-R'!Área_de_impresión</vt:lpstr>
      <vt:lpstr>Servicios!Títulos_a_imprimir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Andrés Barahona Faúndez</dc:creator>
  <cp:lastModifiedBy>Franco Espinoza Pérez</cp:lastModifiedBy>
  <cp:lastPrinted>2019-12-09T03:57:00Z</cp:lastPrinted>
  <dcterms:created xsi:type="dcterms:W3CDTF">2017-06-13T19:17:56Z</dcterms:created>
  <dcterms:modified xsi:type="dcterms:W3CDTF">2021-07-13T18:13:08Z</dcterms:modified>
</cp:coreProperties>
</file>